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G:\SEF\SEF-Comu\TRANSPARENCIA\Execucions trimestrals\2025\WEB\"/>
    </mc:Choice>
  </mc:AlternateContent>
  <xr:revisionPtr revIDLastSave="0" documentId="13_ncr:1_{C29D6865-A1C6-4481-B9C8-1A3720072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 1" sheetId="4" r:id="rId1"/>
    <sheet name="Ingressos" sheetId="2" state="hidden" r:id="rId2"/>
    <sheet name="Despes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3" l="1"/>
  <c r="F14" i="3"/>
  <c r="C14" i="3"/>
  <c r="D14" i="3"/>
  <c r="B14" i="3"/>
  <c r="F10" i="3"/>
  <c r="C10" i="3"/>
  <c r="D10" i="3"/>
  <c r="E10" i="3"/>
  <c r="B10" i="3"/>
  <c r="B11" i="3" s="1"/>
  <c r="C7" i="3"/>
  <c r="C11" i="3" s="1"/>
  <c r="D7" i="3"/>
  <c r="D11" i="3" s="1"/>
  <c r="D15" i="3" s="1"/>
  <c r="E7" i="3"/>
  <c r="E11" i="3" s="1"/>
  <c r="E15" i="3" s="1"/>
  <c r="F7" i="3"/>
  <c r="F11" i="3" s="1"/>
  <c r="F15" i="3" s="1"/>
  <c r="B7" i="3"/>
  <c r="B8" i="2"/>
  <c r="E12" i="2"/>
  <c r="D12" i="2"/>
  <c r="C12" i="2"/>
  <c r="B12" i="2"/>
  <c r="F9" i="2"/>
  <c r="E9" i="2"/>
  <c r="E8" i="2"/>
  <c r="D8" i="2"/>
  <c r="C8" i="2"/>
  <c r="E6" i="2"/>
  <c r="D6" i="2"/>
  <c r="D9" i="2" s="1"/>
  <c r="C6" i="2"/>
  <c r="C9" i="2" s="1"/>
  <c r="B6" i="2"/>
  <c r="B9" i="2" s="1"/>
  <c r="G11" i="2" l="1"/>
  <c r="H11" i="2" s="1"/>
  <c r="G10" i="2"/>
  <c r="G12" i="2" s="1"/>
  <c r="H12" i="2" s="1"/>
  <c r="G7" i="2"/>
  <c r="H7" i="2" s="1"/>
  <c r="G4" i="2"/>
  <c r="H4" i="2" s="1"/>
  <c r="G5" i="2"/>
  <c r="H5" i="2" s="1"/>
  <c r="G3" i="2"/>
  <c r="G6" i="2" s="1"/>
  <c r="G8" i="2" l="1"/>
  <c r="H8" i="2" s="1"/>
  <c r="G9" i="2"/>
  <c r="H9" i="2" s="1"/>
  <c r="G13" i="2"/>
  <c r="H13" i="2" s="1"/>
  <c r="H6" i="2"/>
  <c r="H3" i="2"/>
  <c r="G4" i="3"/>
  <c r="H4" i="3" s="1"/>
  <c r="G5" i="3"/>
  <c r="H5" i="3" s="1"/>
  <c r="G6" i="3"/>
  <c r="H6" i="3" s="1"/>
  <c r="G8" i="3"/>
  <c r="G9" i="3"/>
  <c r="H9" i="3" s="1"/>
  <c r="G12" i="3"/>
  <c r="G14" i="3" s="1"/>
  <c r="H14" i="3" s="1"/>
  <c r="G13" i="3"/>
  <c r="H13" i="3" s="1"/>
  <c r="G3" i="3"/>
  <c r="G7" i="3" l="1"/>
  <c r="H3" i="3"/>
  <c r="G10" i="3"/>
  <c r="H10" i="3" s="1"/>
  <c r="H8" i="3"/>
  <c r="G11" i="3" l="1"/>
  <c r="H7" i="3"/>
  <c r="G15" i="3" l="1"/>
  <c r="H15" i="3" s="1"/>
  <c r="H11" i="3"/>
</calcChain>
</file>

<file path=xl/sharedStrings.xml><?xml version="1.0" encoding="utf-8"?>
<sst xmlns="http://schemas.openxmlformats.org/spreadsheetml/2006/main" count="84" uniqueCount="69">
  <si>
    <t>Pressupost ingressos</t>
  </si>
  <si>
    <t>%</t>
  </si>
  <si>
    <t>CAP. 3. TAXES, PREUS PÚBLICS I ALTRES INGRESSOS</t>
  </si>
  <si>
    <t>CAP. 4. TRANSFERÈNCIES CORRENTS</t>
  </si>
  <si>
    <t>CAP. 5. INGRESSOS PATRIMONIALS</t>
  </si>
  <si>
    <t>INGRESSOS CORRENTS</t>
  </si>
  <si>
    <t>CAP. 7. TRANSFERÈNCIES I SUBVENCIONS DE CAPITAL</t>
  </si>
  <si>
    <t>INGRESSOS DE CAPITAL</t>
  </si>
  <si>
    <t>INGRESSOS NO FINANCERS</t>
  </si>
  <si>
    <t>CAP. 8. ACTIUS FINANCERS</t>
  </si>
  <si>
    <t>CAP. 9 PASSIUS FINANCERS</t>
  </si>
  <si>
    <t>INGRESSOS FINANCERS</t>
  </si>
  <si>
    <t>Pressupost de despeses</t>
  </si>
  <si>
    <t>Pressupost Inicial (PI)</t>
  </si>
  <si>
    <t>Pressupost Definitiu (PD)</t>
  </si>
  <si>
    <t>Despeses Compromeses</t>
  </si>
  <si>
    <t>CAP. 1 .  DESPESES DE PERSONAL</t>
  </si>
  <si>
    <t>CAP. 2 .  DESPESES CORRENTS DE BÉNS I SERVEIS</t>
  </si>
  <si>
    <t>CAP. 3 .  DESPESES FINANCERES</t>
  </si>
  <si>
    <t>CAP. 4 .  TRANSFERÈNCIES CORRENTS</t>
  </si>
  <si>
    <t>DESPESES CORRENTS</t>
  </si>
  <si>
    <t>CAP. 6 .  INVERSIONS REALS</t>
  </si>
  <si>
    <t>CAP. 7 .  TRANSFERÈNCIES DE CAPITAL</t>
  </si>
  <si>
    <t>DESPESES DE CAPITAL</t>
  </si>
  <si>
    <t>DESPESES NO FINANCERES</t>
  </si>
  <si>
    <t>CAP. 8 .  ACTIUS FINANCERS</t>
  </si>
  <si>
    <t>CAP. 9 .  PASSIUS FINANCERS</t>
  </si>
  <si>
    <t>DESPESES FINANCERES</t>
  </si>
  <si>
    <t>T O T A L   I N G R E S S O S  2 0 2 5</t>
  </si>
  <si>
    <t>T O T A L   D E S P E S E S   2 0 2 5</t>
  </si>
  <si>
    <t>nets (DRN)</t>
  </si>
  <si>
    <t>Capítol</t>
  </si>
  <si>
    <t>Pressupost Inicial</t>
  </si>
  <si>
    <t>Total Modificacions</t>
  </si>
  <si>
    <t>Total Pressupost</t>
  </si>
  <si>
    <t>Total Liquidat Exer. Corrent acumulat 30-06-2025</t>
  </si>
  <si>
    <t>Total Liquidat Exer. Corrent Q1</t>
  </si>
  <si>
    <t>Total Liquidat Exer. Corrent Q2</t>
  </si>
  <si>
    <t>3</t>
  </si>
  <si>
    <t>4</t>
  </si>
  <si>
    <t>5</t>
  </si>
  <si>
    <t>7</t>
  </si>
  <si>
    <t>8</t>
  </si>
  <si>
    <t>9</t>
  </si>
  <si>
    <t/>
  </si>
  <si>
    <t>Descripció Capítol</t>
  </si>
  <si>
    <t>Total Credit</t>
  </si>
  <si>
    <t>Total Contret Exercici Corrent 01-06-2025</t>
  </si>
  <si>
    <t>Total Contret Exercici Corrent Q1</t>
  </si>
  <si>
    <t>Total Contret Exercici Corrent Q2</t>
  </si>
  <si>
    <t>Capítol 1</t>
  </si>
  <si>
    <t>Capítol 2</t>
  </si>
  <si>
    <t>Capítol 3</t>
  </si>
  <si>
    <t>Capítol 4</t>
  </si>
  <si>
    <t>Capítol 6</t>
  </si>
  <si>
    <t>Capítol 7</t>
  </si>
  <si>
    <t>Capítol 8</t>
  </si>
  <si>
    <t>Capítol 9</t>
  </si>
  <si>
    <t>% Q2/Q1</t>
  </si>
  <si>
    <t>Drets reconeguts nets (DRN)</t>
  </si>
  <si>
    <t>DRN/PD</t>
  </si>
  <si>
    <t xml:space="preserve"> ORN/PD</t>
  </si>
  <si>
    <t>ESTAT D'EXECUCIÓ DEL PRESSUPOST UPC 2025</t>
  </si>
  <si>
    <t>Obligacions reconegudes netes (ORN)</t>
  </si>
  <si>
    <t>PERÍODE OCTUBRE-DESEMBRE 2025</t>
  </si>
  <si>
    <t>Acumulat desembre 2025</t>
  </si>
  <si>
    <t xml:space="preserve">4t trimestre </t>
  </si>
  <si>
    <t>(TANCAMENT PROVISIONAL 2025)</t>
  </si>
  <si>
    <t>Data de publicació: 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</si>
</sst>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4C5E7"/>
      </patternFill>
    </fill>
    <fill>
      <patternFill patternType="solid">
        <fgColor rgb="FFD5DCE3"/>
      </patternFill>
    </fill>
    <fill>
      <patternFill patternType="solid">
        <fgColor rgb="FFD0CECE"/>
      </patternFill>
    </fill>
    <fill>
      <patternFill patternType="solid">
        <fgColor rgb="FFADAAAA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 indent="8"/>
    </xf>
    <xf numFmtId="0" fontId="4" fillId="0" borderId="3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right" vertical="top" shrinkToFit="1"/>
    </xf>
    <xf numFmtId="4" fontId="4" fillId="0" borderId="3" xfId="0" applyNumberFormat="1" applyFont="1" applyFill="1" applyBorder="1" applyAlignment="1">
      <alignment horizontal="right" vertical="top" shrinkToFit="1"/>
    </xf>
    <xf numFmtId="4" fontId="4" fillId="0" borderId="1" xfId="0" applyNumberFormat="1" applyFont="1" applyFill="1" applyBorder="1" applyAlignment="1">
      <alignment horizontal="right" vertical="top" shrinkToFit="1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 indent="8"/>
    </xf>
    <xf numFmtId="4" fontId="4" fillId="0" borderId="4" xfId="0" applyNumberFormat="1" applyFont="1" applyFill="1" applyBorder="1" applyAlignment="1">
      <alignment horizontal="right" vertical="top" shrinkToFit="1"/>
    </xf>
    <xf numFmtId="0" fontId="6" fillId="8" borderId="11" xfId="0" applyFont="1" applyFill="1" applyBorder="1" applyAlignment="1">
      <alignment vertical="top" wrapText="1"/>
    </xf>
    <xf numFmtId="0" fontId="6" fillId="8" borderId="4" xfId="0" applyFont="1" applyFill="1" applyBorder="1" applyAlignment="1">
      <alignment vertical="top" wrapText="1"/>
    </xf>
    <xf numFmtId="4" fontId="7" fillId="0" borderId="4" xfId="0" applyNumberFormat="1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4" fontId="8" fillId="0" borderId="4" xfId="0" applyNumberFormat="1" applyFont="1" applyFill="1" applyBorder="1" applyAlignment="1">
      <alignment horizontal="right" vertical="top"/>
    </xf>
    <xf numFmtId="4" fontId="8" fillId="0" borderId="11" xfId="0" applyNumberFormat="1" applyFont="1" applyFill="1" applyBorder="1" applyAlignment="1">
      <alignment horizontal="right" vertical="top"/>
    </xf>
    <xf numFmtId="4" fontId="8" fillId="0" borderId="4" xfId="0" applyNumberFormat="1" applyFont="1" applyBorder="1" applyAlignment="1">
      <alignment vertical="top"/>
    </xf>
    <xf numFmtId="10" fontId="8" fillId="0" borderId="4" xfId="0" applyNumberFormat="1" applyFont="1" applyBorder="1" applyAlignment="1">
      <alignment vertical="top"/>
    </xf>
    <xf numFmtId="0" fontId="8" fillId="0" borderId="0" xfId="0" applyFont="1" applyFill="1" applyAlignment="1">
      <alignment vertical="top"/>
    </xf>
    <xf numFmtId="10" fontId="9" fillId="0" borderId="4" xfId="0" applyNumberFormat="1" applyFont="1" applyBorder="1" applyAlignment="1">
      <alignment vertical="top"/>
    </xf>
    <xf numFmtId="0" fontId="6" fillId="8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4" fontId="9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4" fontId="9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 wrapText="1" indent="8"/>
    </xf>
    <xf numFmtId="10" fontId="3" fillId="0" borderId="0" xfId="0" applyNumberFormat="1" applyFont="1" applyFill="1" applyBorder="1" applyAlignment="1">
      <alignment horizontal="right" vertical="top" shrinkToFit="1"/>
    </xf>
    <xf numFmtId="0" fontId="1" fillId="2" borderId="20" xfId="0" applyFont="1" applyFill="1" applyBorder="1" applyAlignment="1">
      <alignment horizontal="center" vertical="top" wrapText="1"/>
    </xf>
    <xf numFmtId="10" fontId="2" fillId="0" borderId="0" xfId="0" applyNumberFormat="1" applyFont="1" applyFill="1" applyBorder="1" applyAlignment="1">
      <alignment horizontal="right" vertical="top" shrinkToFit="1"/>
    </xf>
    <xf numFmtId="10" fontId="2" fillId="0" borderId="0" xfId="0" applyNumberFormat="1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wrapText="1"/>
    </xf>
    <xf numFmtId="10" fontId="4" fillId="0" borderId="4" xfId="0" applyNumberFormat="1" applyFont="1" applyFill="1" applyBorder="1" applyAlignment="1">
      <alignment horizontal="right" vertical="top" shrinkToFit="1"/>
    </xf>
    <xf numFmtId="4" fontId="6" fillId="0" borderId="11" xfId="0" applyNumberFormat="1" applyFont="1" applyFill="1" applyBorder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4" fontId="1" fillId="3" borderId="4" xfId="0" applyNumberFormat="1" applyFont="1" applyFill="1" applyBorder="1" applyAlignment="1">
      <alignment horizontal="right" vertical="top" shrinkToFit="1"/>
    </xf>
    <xf numFmtId="10" fontId="1" fillId="3" borderId="4" xfId="0" applyNumberFormat="1" applyFont="1" applyFill="1" applyBorder="1" applyAlignment="1">
      <alignment horizontal="right" vertical="top" shrinkToFit="1"/>
    </xf>
    <xf numFmtId="4" fontId="1" fillId="3" borderId="11" xfId="0" applyNumberFormat="1" applyFont="1" applyFill="1" applyBorder="1" applyAlignment="1">
      <alignment horizontal="right" vertical="top" shrinkToFit="1"/>
    </xf>
    <xf numFmtId="4" fontId="1" fillId="4" borderId="4" xfId="0" applyNumberFormat="1" applyFont="1" applyFill="1" applyBorder="1" applyAlignment="1">
      <alignment horizontal="right" vertical="top" shrinkToFit="1"/>
    </xf>
    <xf numFmtId="10" fontId="1" fillId="4" borderId="4" xfId="0" applyNumberFormat="1" applyFont="1" applyFill="1" applyBorder="1" applyAlignment="1">
      <alignment horizontal="right" vertical="top" shrinkToFit="1"/>
    </xf>
    <xf numFmtId="4" fontId="1" fillId="4" borderId="11" xfId="0" applyNumberFormat="1" applyFont="1" applyFill="1" applyBorder="1" applyAlignment="1">
      <alignment horizontal="right" vertical="top" shrinkToFit="1"/>
    </xf>
    <xf numFmtId="2" fontId="4" fillId="0" borderId="4" xfId="0" applyNumberFormat="1" applyFont="1" applyFill="1" applyBorder="1" applyAlignment="1">
      <alignment horizontal="right" vertical="top" shrinkToFit="1"/>
    </xf>
    <xf numFmtId="4" fontId="1" fillId="5" borderId="4" xfId="0" applyNumberFormat="1" applyFont="1" applyFill="1" applyBorder="1" applyAlignment="1">
      <alignment horizontal="right" vertical="top" shrinkToFit="1"/>
    </xf>
    <xf numFmtId="10" fontId="1" fillId="5" borderId="4" xfId="0" applyNumberFormat="1" applyFont="1" applyFill="1" applyBorder="1" applyAlignment="1">
      <alignment horizontal="right" vertical="top" shrinkToFit="1"/>
    </xf>
    <xf numFmtId="4" fontId="1" fillId="5" borderId="11" xfId="0" applyNumberFormat="1" applyFont="1" applyFill="1" applyBorder="1" applyAlignment="1">
      <alignment horizontal="right" vertical="top" shrinkToFit="1"/>
    </xf>
    <xf numFmtId="4" fontId="4" fillId="0" borderId="8" xfId="0" applyNumberFormat="1" applyFont="1" applyFill="1" applyBorder="1" applyAlignment="1">
      <alignment horizontal="right" vertical="top" shrinkToFit="1"/>
    </xf>
    <xf numFmtId="10" fontId="4" fillId="0" borderId="11" xfId="0" applyNumberFormat="1" applyFont="1" applyFill="1" applyBorder="1" applyAlignment="1">
      <alignment horizontal="righ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0" fontId="1" fillId="3" borderId="7" xfId="0" applyNumberFormat="1" applyFont="1" applyFill="1" applyBorder="1" applyAlignment="1">
      <alignment horizontal="right" vertical="top" shrinkToFit="1"/>
    </xf>
    <xf numFmtId="10" fontId="1" fillId="3" borderId="13" xfId="0" applyNumberFormat="1" applyFont="1" applyFill="1" applyBorder="1" applyAlignment="1">
      <alignment horizontal="right" vertical="top" shrinkToFit="1"/>
    </xf>
    <xf numFmtId="10" fontId="1" fillId="3" borderId="9" xfId="0" applyNumberFormat="1" applyFont="1" applyFill="1" applyBorder="1" applyAlignment="1">
      <alignment horizontal="right" vertical="top" shrinkToFit="1"/>
    </xf>
    <xf numFmtId="10" fontId="1" fillId="3" borderId="14" xfId="0" applyNumberFormat="1" applyFont="1" applyFill="1" applyBorder="1" applyAlignment="1">
      <alignment horizontal="right" vertical="top" shrinkToFit="1"/>
    </xf>
    <xf numFmtId="4" fontId="1" fillId="4" borderId="1" xfId="0" applyNumberFormat="1" applyFont="1" applyFill="1" applyBorder="1" applyAlignment="1">
      <alignment horizontal="right" vertical="top" shrinkToFit="1"/>
    </xf>
    <xf numFmtId="10" fontId="1" fillId="4" borderId="11" xfId="0" applyNumberFormat="1" applyFont="1" applyFill="1" applyBorder="1" applyAlignment="1">
      <alignment horizontal="right" vertical="top" shrinkToFit="1"/>
    </xf>
    <xf numFmtId="10" fontId="1" fillId="7" borderId="11" xfId="0" applyNumberFormat="1" applyFont="1" applyFill="1" applyBorder="1" applyAlignment="1">
      <alignment horizontal="right" vertical="top" shrinkToFit="1"/>
    </xf>
    <xf numFmtId="10" fontId="1" fillId="7" borderId="4" xfId="0" applyNumberFormat="1" applyFont="1" applyFill="1" applyBorder="1" applyAlignment="1">
      <alignment horizontal="right" vertical="top" shrinkToFit="1"/>
    </xf>
    <xf numFmtId="4" fontId="1" fillId="5" borderId="1" xfId="0" applyNumberFormat="1" applyFont="1" applyFill="1" applyBorder="1" applyAlignment="1">
      <alignment horizontal="right" vertical="top" shrinkToFit="1"/>
    </xf>
    <xf numFmtId="10" fontId="1" fillId="6" borderId="7" xfId="0" applyNumberFormat="1" applyFont="1" applyFill="1" applyBorder="1" applyAlignment="1">
      <alignment horizontal="right" vertical="top" shrinkToFit="1"/>
    </xf>
    <xf numFmtId="10" fontId="1" fillId="6" borderId="13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4">
    <pageSetUpPr fitToPage="1"/>
  </sheetPr>
  <dimension ref="A1:I38"/>
  <sheetViews>
    <sheetView tabSelected="1" view="pageBreakPreview" zoomScale="60" zoomScaleNormal="100" workbookViewId="0">
      <selection activeCell="I12" sqref="I12"/>
    </sheetView>
  </sheetViews>
  <sheetFormatPr defaultColWidth="9.33203125" defaultRowHeight="15" x14ac:dyDescent="0.2"/>
  <cols>
    <col min="1" max="1" width="56" style="3" customWidth="1"/>
    <col min="2" max="2" width="19.83203125" style="3" customWidth="1"/>
    <col min="3" max="3" width="18.6640625" style="3" customWidth="1"/>
    <col min="4" max="4" width="19.83203125" style="3" customWidth="1"/>
    <col min="5" max="5" width="16.5" style="3" customWidth="1"/>
    <col min="6" max="7" width="19.83203125" style="3" customWidth="1"/>
    <col min="8" max="8" width="16.1640625" style="3" customWidth="1"/>
    <col min="9" max="9" width="20.33203125" style="3" customWidth="1"/>
    <col min="10" max="11" width="9.33203125" style="3"/>
    <col min="12" max="12" width="20.83203125" style="3" customWidth="1"/>
    <col min="13" max="16384" width="9.33203125" style="3"/>
  </cols>
  <sheetData>
    <row r="1" spans="1:9" ht="16.5" customHeight="1" x14ac:dyDescent="0.2"/>
    <row r="2" spans="1:9" ht="15" customHeight="1" x14ac:dyDescent="0.25">
      <c r="A2" s="85" t="s">
        <v>62</v>
      </c>
      <c r="B2" s="85"/>
      <c r="C2" s="85"/>
      <c r="D2" s="85"/>
      <c r="E2" s="85"/>
      <c r="F2" s="85"/>
      <c r="G2" s="85"/>
      <c r="H2" s="85"/>
      <c r="I2" s="85"/>
    </row>
    <row r="3" spans="1:9" ht="15" customHeight="1" x14ac:dyDescent="0.25">
      <c r="A3" s="85" t="s">
        <v>64</v>
      </c>
      <c r="B3" s="85"/>
      <c r="C3" s="52"/>
      <c r="D3" s="52"/>
      <c r="E3" s="52"/>
      <c r="F3" s="52"/>
      <c r="G3" s="52"/>
      <c r="H3" s="52"/>
      <c r="I3" s="52"/>
    </row>
    <row r="4" spans="1:9" ht="15" customHeight="1" x14ac:dyDescent="0.25">
      <c r="A4" s="52" t="s">
        <v>67</v>
      </c>
      <c r="B4" s="52"/>
      <c r="C4" s="52"/>
      <c r="D4" s="52"/>
      <c r="E4" s="52"/>
      <c r="F4" s="52"/>
      <c r="G4" s="52"/>
      <c r="H4" s="52"/>
      <c r="I4" s="52"/>
    </row>
    <row r="5" spans="1:9" ht="15" customHeight="1" x14ac:dyDescent="0.25">
      <c r="A5" s="80" t="s">
        <v>68</v>
      </c>
      <c r="B5" s="80"/>
      <c r="C5" s="80"/>
      <c r="D5" s="80"/>
      <c r="E5" s="80"/>
      <c r="F5" s="80"/>
      <c r="G5" s="80"/>
      <c r="H5" s="80"/>
      <c r="I5" s="80"/>
    </row>
    <row r="6" spans="1:9" ht="15" customHeight="1" x14ac:dyDescent="0.25">
      <c r="A6" s="52"/>
      <c r="B6" s="52"/>
      <c r="C6" s="52"/>
      <c r="D6" s="81" t="s">
        <v>66</v>
      </c>
      <c r="E6" s="82"/>
      <c r="F6" s="81" t="s">
        <v>65</v>
      </c>
      <c r="G6" s="82"/>
      <c r="H6" s="52"/>
      <c r="I6" s="52"/>
    </row>
    <row r="7" spans="1:9" ht="15" customHeight="1" x14ac:dyDescent="0.2">
      <c r="A7" s="86" t="s">
        <v>0</v>
      </c>
      <c r="B7" s="86" t="s">
        <v>13</v>
      </c>
      <c r="C7" s="86" t="s">
        <v>14</v>
      </c>
      <c r="D7" s="89" t="s">
        <v>59</v>
      </c>
      <c r="E7" s="1" t="s">
        <v>1</v>
      </c>
      <c r="F7" s="89" t="s">
        <v>59</v>
      </c>
      <c r="G7" s="40" t="s">
        <v>1</v>
      </c>
      <c r="H7" s="36"/>
    </row>
    <row r="8" spans="1:9" ht="27.75" customHeight="1" x14ac:dyDescent="0.2">
      <c r="A8" s="87"/>
      <c r="B8" s="88"/>
      <c r="C8" s="88"/>
      <c r="D8" s="90" t="s">
        <v>30</v>
      </c>
      <c r="E8" s="48" t="s">
        <v>60</v>
      </c>
      <c r="F8" s="90"/>
      <c r="G8" s="47" t="s">
        <v>60</v>
      </c>
      <c r="H8" s="36"/>
    </row>
    <row r="9" spans="1:9" ht="15" customHeight="1" x14ac:dyDescent="0.2">
      <c r="A9" s="15" t="s">
        <v>2</v>
      </c>
      <c r="B9" s="19">
        <v>65869180</v>
      </c>
      <c r="C9" s="19">
        <v>67963756.290000007</v>
      </c>
      <c r="D9" s="19">
        <v>19479269.329999998</v>
      </c>
      <c r="E9" s="53">
        <v>0.28661260638512004</v>
      </c>
      <c r="F9" s="54">
        <v>71633545.329999998</v>
      </c>
      <c r="G9" s="55">
        <v>1.0539962656616724</v>
      </c>
      <c r="H9" s="50"/>
      <c r="I9" s="51"/>
    </row>
    <row r="10" spans="1:9" ht="15" customHeight="1" x14ac:dyDescent="0.2">
      <c r="A10" s="15" t="s">
        <v>3</v>
      </c>
      <c r="B10" s="19">
        <v>249982676</v>
      </c>
      <c r="C10" s="19">
        <v>255391151.81</v>
      </c>
      <c r="D10" s="19">
        <v>99540408.949999988</v>
      </c>
      <c r="E10" s="53">
        <v>0.38975668594835955</v>
      </c>
      <c r="F10" s="54">
        <v>254084751.31</v>
      </c>
      <c r="G10" s="55">
        <v>0.99488470727845768</v>
      </c>
      <c r="H10" s="41"/>
    </row>
    <row r="11" spans="1:9" ht="15" customHeight="1" x14ac:dyDescent="0.2">
      <c r="A11" s="15" t="s">
        <v>4</v>
      </c>
      <c r="B11" s="14">
        <v>6203975</v>
      </c>
      <c r="C11" s="14">
        <v>6449543.6600000001</v>
      </c>
      <c r="D11" s="19">
        <v>2433443.0499999998</v>
      </c>
      <c r="E11" s="53">
        <v>0.37730468670088818</v>
      </c>
      <c r="F11" s="54">
        <v>7968358.2000000002</v>
      </c>
      <c r="G11" s="55">
        <v>1.2354917836155868</v>
      </c>
      <c r="H11" s="41"/>
    </row>
    <row r="12" spans="1:9" ht="15" customHeight="1" x14ac:dyDescent="0.2">
      <c r="A12" s="16" t="s">
        <v>5</v>
      </c>
      <c r="B12" s="56">
        <v>322055831</v>
      </c>
      <c r="C12" s="56">
        <v>329804451.76000005</v>
      </c>
      <c r="D12" s="56">
        <v>121453121.32999998</v>
      </c>
      <c r="E12" s="57">
        <v>0.36825798039373309</v>
      </c>
      <c r="F12" s="58">
        <v>333686654.83999997</v>
      </c>
      <c r="G12" s="57">
        <v>1.0117712270385757</v>
      </c>
      <c r="H12" s="39"/>
    </row>
    <row r="13" spans="1:9" ht="15" customHeight="1" x14ac:dyDescent="0.2">
      <c r="A13" s="15" t="s">
        <v>6</v>
      </c>
      <c r="B13" s="19">
        <v>78613546</v>
      </c>
      <c r="C13" s="19">
        <v>79707897.75</v>
      </c>
      <c r="D13" s="19">
        <v>34267171.799999997</v>
      </c>
      <c r="E13" s="53">
        <v>0.42990936616440867</v>
      </c>
      <c r="F13" s="54">
        <v>95162236.569999993</v>
      </c>
      <c r="G13" s="55">
        <v>1.193887171237056</v>
      </c>
      <c r="H13" s="41"/>
    </row>
    <row r="14" spans="1:9" ht="15" customHeight="1" x14ac:dyDescent="0.2">
      <c r="A14" s="16" t="s">
        <v>7</v>
      </c>
      <c r="B14" s="56">
        <v>78613546</v>
      </c>
      <c r="C14" s="56">
        <v>79707897.75</v>
      </c>
      <c r="D14" s="56">
        <v>34267171.799999997</v>
      </c>
      <c r="E14" s="57">
        <v>0.42990936616440867</v>
      </c>
      <c r="F14" s="58">
        <v>95162236.569999993</v>
      </c>
      <c r="G14" s="57">
        <v>1.193887171237056</v>
      </c>
      <c r="H14" s="39"/>
    </row>
    <row r="15" spans="1:9" ht="15" customHeight="1" x14ac:dyDescent="0.2">
      <c r="A15" s="17" t="s">
        <v>8</v>
      </c>
      <c r="B15" s="59">
        <v>400669377</v>
      </c>
      <c r="C15" s="59">
        <v>409512349.51000005</v>
      </c>
      <c r="D15" s="59">
        <v>155720293.13</v>
      </c>
      <c r="E15" s="60">
        <v>0.38025786845336002</v>
      </c>
      <c r="F15" s="61">
        <v>428848891.40999997</v>
      </c>
      <c r="G15" s="60">
        <v>1.0472184585474331</v>
      </c>
      <c r="H15" s="39"/>
    </row>
    <row r="16" spans="1:9" ht="15" customHeight="1" x14ac:dyDescent="0.2">
      <c r="A16" s="15" t="s">
        <v>9</v>
      </c>
      <c r="B16" s="19">
        <v>10000000</v>
      </c>
      <c r="C16" s="14">
        <v>228232722.78</v>
      </c>
      <c r="D16" s="19">
        <v>10000210.35</v>
      </c>
      <c r="E16" s="53">
        <v>4.3815848263088403E-2</v>
      </c>
      <c r="F16" s="54">
        <v>20000210.350000001</v>
      </c>
      <c r="G16" s="55">
        <v>8.7630774879195447E-2</v>
      </c>
      <c r="H16" s="41"/>
    </row>
    <row r="17" spans="1:9" ht="15" customHeight="1" x14ac:dyDescent="0.2">
      <c r="A17" s="15" t="s">
        <v>10</v>
      </c>
      <c r="B17" s="62">
        <v>0</v>
      </c>
      <c r="C17" s="14">
        <v>4863577.9800000004</v>
      </c>
      <c r="D17" s="19">
        <v>3225222.61</v>
      </c>
      <c r="E17" s="53">
        <v>0.66313784281094212</v>
      </c>
      <c r="F17" s="54">
        <v>4863577.9800000004</v>
      </c>
      <c r="G17" s="55">
        <v>1</v>
      </c>
      <c r="H17" s="41"/>
    </row>
    <row r="18" spans="1:9" ht="15" customHeight="1" x14ac:dyDescent="0.2">
      <c r="A18" s="17" t="s">
        <v>11</v>
      </c>
      <c r="B18" s="59">
        <v>10000000</v>
      </c>
      <c r="C18" s="59">
        <v>233096300.75999999</v>
      </c>
      <c r="D18" s="59">
        <v>13225432.959999999</v>
      </c>
      <c r="E18" s="60">
        <v>5.6738064554774446E-2</v>
      </c>
      <c r="F18" s="61">
        <v>24863788.330000002</v>
      </c>
      <c r="G18" s="60">
        <v>0.10666745138782872</v>
      </c>
      <c r="H18" s="39"/>
    </row>
    <row r="19" spans="1:9" ht="15" customHeight="1" x14ac:dyDescent="0.2">
      <c r="A19" s="18" t="s">
        <v>28</v>
      </c>
      <c r="B19" s="63">
        <v>410669377</v>
      </c>
      <c r="C19" s="63">
        <v>642608650.26999998</v>
      </c>
      <c r="D19" s="63">
        <v>168945726.09</v>
      </c>
      <c r="E19" s="64">
        <v>0.26290608758381229</v>
      </c>
      <c r="F19" s="65">
        <v>453712679.73999995</v>
      </c>
      <c r="G19" s="64">
        <v>0.70604819830758103</v>
      </c>
      <c r="H19" s="39"/>
      <c r="I19" s="51"/>
    </row>
    <row r="20" spans="1:9" ht="15" customHeight="1" x14ac:dyDescent="0.2">
      <c r="A20" s="38"/>
      <c r="B20" s="11"/>
      <c r="C20" s="11"/>
      <c r="D20" s="11"/>
      <c r="E20" s="39"/>
      <c r="F20" s="39"/>
      <c r="G20" s="37"/>
      <c r="H20" s="39"/>
      <c r="I20" s="11"/>
    </row>
    <row r="21" spans="1:9" ht="15" customHeight="1" x14ac:dyDescent="0.2">
      <c r="A21" s="2"/>
      <c r="B21" s="2"/>
      <c r="C21" s="2"/>
      <c r="D21" s="2"/>
      <c r="E21" s="81" t="s">
        <v>66</v>
      </c>
      <c r="F21" s="82"/>
      <c r="G21" s="81" t="s">
        <v>65</v>
      </c>
      <c r="H21" s="82"/>
      <c r="I21" s="2"/>
    </row>
    <row r="22" spans="1:9" ht="15" customHeight="1" x14ac:dyDescent="0.2">
      <c r="A22" s="83" t="s">
        <v>12</v>
      </c>
      <c r="B22" s="83" t="s">
        <v>13</v>
      </c>
      <c r="C22" s="83" t="s">
        <v>14</v>
      </c>
      <c r="D22" s="83" t="s">
        <v>15</v>
      </c>
      <c r="E22" s="83" t="s">
        <v>63</v>
      </c>
      <c r="F22" s="43" t="s">
        <v>1</v>
      </c>
      <c r="G22" s="83" t="s">
        <v>63</v>
      </c>
      <c r="H22" s="44" t="s">
        <v>1</v>
      </c>
      <c r="I22" s="36"/>
    </row>
    <row r="23" spans="1:9" ht="41.1" customHeight="1" x14ac:dyDescent="0.2">
      <c r="A23" s="83"/>
      <c r="B23" s="83"/>
      <c r="C23" s="83"/>
      <c r="D23" s="83"/>
      <c r="E23" s="84"/>
      <c r="F23" s="45" t="s">
        <v>61</v>
      </c>
      <c r="G23" s="84"/>
      <c r="H23" s="46" t="s">
        <v>61</v>
      </c>
      <c r="I23" s="36"/>
    </row>
    <row r="24" spans="1:9" ht="15" customHeight="1" x14ac:dyDescent="0.25">
      <c r="A24" s="7" t="s">
        <v>16</v>
      </c>
      <c r="B24" s="13">
        <v>249002528</v>
      </c>
      <c r="C24" s="12">
        <v>290193194.38</v>
      </c>
      <c r="D24" s="12">
        <v>275900924.77999997</v>
      </c>
      <c r="E24" s="66">
        <v>78373615.510000005</v>
      </c>
      <c r="F24" s="67">
        <v>0.27007392670750202</v>
      </c>
      <c r="G24" s="66">
        <v>269724742.54000002</v>
      </c>
      <c r="H24" s="53">
        <v>0.9294661203763549</v>
      </c>
      <c r="I24" s="49"/>
    </row>
    <row r="25" spans="1:9" ht="15" customHeight="1" x14ac:dyDescent="0.25">
      <c r="A25" s="8" t="s">
        <v>17</v>
      </c>
      <c r="B25" s="13">
        <v>74530887</v>
      </c>
      <c r="C25" s="13">
        <v>85316137.159999996</v>
      </c>
      <c r="D25" s="13">
        <v>40279269.759999998</v>
      </c>
      <c r="E25" s="66">
        <v>13445774.01</v>
      </c>
      <c r="F25" s="67">
        <v>0.15759942324608642</v>
      </c>
      <c r="G25" s="66">
        <v>39343052.979999997</v>
      </c>
      <c r="H25" s="53">
        <v>0.46114433083411766</v>
      </c>
      <c r="I25" s="42"/>
    </row>
    <row r="26" spans="1:9" ht="15" customHeight="1" x14ac:dyDescent="0.25">
      <c r="A26" s="8" t="s">
        <v>18</v>
      </c>
      <c r="B26" s="13">
        <v>141500</v>
      </c>
      <c r="C26" s="13">
        <v>176583.39</v>
      </c>
      <c r="D26" s="13">
        <v>81900.34</v>
      </c>
      <c r="E26" s="66">
        <v>19320.98</v>
      </c>
      <c r="F26" s="67">
        <v>0.10941561377884974</v>
      </c>
      <c r="G26" s="66">
        <v>81900.34</v>
      </c>
      <c r="H26" s="53">
        <v>0.46380545758012681</v>
      </c>
      <c r="I26" s="42"/>
    </row>
    <row r="27" spans="1:9" ht="15" customHeight="1" x14ac:dyDescent="0.25">
      <c r="A27" s="8" t="s">
        <v>19</v>
      </c>
      <c r="B27" s="13">
        <v>8646328</v>
      </c>
      <c r="C27" s="13">
        <v>19980041.559999999</v>
      </c>
      <c r="D27" s="13">
        <v>12386647.140000001</v>
      </c>
      <c r="E27" s="66">
        <v>6058519.7599999998</v>
      </c>
      <c r="F27" s="67">
        <v>0.3032285864774748</v>
      </c>
      <c r="G27" s="66">
        <v>12021721.76</v>
      </c>
      <c r="H27" s="53">
        <v>0.60168652421962232</v>
      </c>
      <c r="I27" s="42"/>
    </row>
    <row r="28" spans="1:9" ht="15" customHeight="1" x14ac:dyDescent="0.2">
      <c r="A28" s="4" t="s">
        <v>20</v>
      </c>
      <c r="B28" s="68">
        <v>332321243</v>
      </c>
      <c r="C28" s="68">
        <v>395665956.48999995</v>
      </c>
      <c r="D28" s="68">
        <v>328648742.01999992</v>
      </c>
      <c r="E28" s="68">
        <v>97897230.26000002</v>
      </c>
      <c r="F28" s="69">
        <v>0.24742394096388293</v>
      </c>
      <c r="G28" s="68">
        <v>321171417.62</v>
      </c>
      <c r="H28" s="70">
        <v>0.81172365818163905</v>
      </c>
      <c r="I28" s="39"/>
    </row>
    <row r="29" spans="1:9" ht="15" customHeight="1" x14ac:dyDescent="0.25">
      <c r="A29" s="8" t="s">
        <v>21</v>
      </c>
      <c r="B29" s="13">
        <v>68348134</v>
      </c>
      <c r="C29" s="13">
        <v>180788942.03</v>
      </c>
      <c r="D29" s="13">
        <v>90327246.239999995</v>
      </c>
      <c r="E29" s="66">
        <v>26041513.5</v>
      </c>
      <c r="F29" s="67">
        <v>0.14404372970819579</v>
      </c>
      <c r="G29" s="66">
        <v>75918569.790000007</v>
      </c>
      <c r="H29" s="53">
        <v>0.41992927740791874</v>
      </c>
      <c r="I29" s="42"/>
    </row>
    <row r="30" spans="1:9" ht="15" customHeight="1" x14ac:dyDescent="0.25">
      <c r="A30" s="8" t="s">
        <v>22</v>
      </c>
      <c r="B30" s="13">
        <v>0</v>
      </c>
      <c r="C30" s="13">
        <v>31403485.760000002</v>
      </c>
      <c r="D30" s="13">
        <v>31399437.489999998</v>
      </c>
      <c r="E30" s="66">
        <v>6068267.46</v>
      </c>
      <c r="F30" s="67">
        <v>0.19323547412464059</v>
      </c>
      <c r="G30" s="66">
        <v>31399437.489999998</v>
      </c>
      <c r="H30" s="53">
        <v>0.99987108851447437</v>
      </c>
      <c r="I30" s="42"/>
    </row>
    <row r="31" spans="1:9" ht="15" customHeight="1" x14ac:dyDescent="0.2">
      <c r="A31" s="4" t="s">
        <v>23</v>
      </c>
      <c r="B31" s="68">
        <v>68348134</v>
      </c>
      <c r="C31" s="68">
        <v>212192427.78999999</v>
      </c>
      <c r="D31" s="68">
        <v>121726683.72999999</v>
      </c>
      <c r="E31" s="68">
        <v>32109780.960000001</v>
      </c>
      <c r="F31" s="71">
        <v>0.15132387755032436</v>
      </c>
      <c r="G31" s="68">
        <v>107318007.28</v>
      </c>
      <c r="H31" s="72">
        <v>0.50575794997835255</v>
      </c>
      <c r="I31" s="39"/>
    </row>
    <row r="32" spans="1:9" ht="15" customHeight="1" x14ac:dyDescent="0.2">
      <c r="A32" s="5" t="s">
        <v>24</v>
      </c>
      <c r="B32" s="73">
        <v>400669377</v>
      </c>
      <c r="C32" s="73">
        <v>607858384.27999997</v>
      </c>
      <c r="D32" s="73">
        <v>450375425.74999988</v>
      </c>
      <c r="E32" s="73">
        <v>130007011.22000003</v>
      </c>
      <c r="F32" s="74">
        <v>0.21387713747502485</v>
      </c>
      <c r="G32" s="73">
        <v>428489424.89999998</v>
      </c>
      <c r="H32" s="60">
        <v>0.70491653316181513</v>
      </c>
      <c r="I32" s="39"/>
    </row>
    <row r="33" spans="1:9" ht="15" customHeight="1" x14ac:dyDescent="0.2">
      <c r="A33" s="8" t="s">
        <v>25</v>
      </c>
      <c r="B33" s="13">
        <v>10000000</v>
      </c>
      <c r="C33" s="13">
        <v>20010800</v>
      </c>
      <c r="D33" s="13">
        <v>20004330</v>
      </c>
      <c r="E33" s="66">
        <v>6001050</v>
      </c>
      <c r="F33" s="67">
        <v>0.29989055909808704</v>
      </c>
      <c r="G33" s="66">
        <v>20004330</v>
      </c>
      <c r="H33" s="53">
        <v>0.9996766745957183</v>
      </c>
      <c r="I33" s="41"/>
    </row>
    <row r="34" spans="1:9" ht="15" customHeight="1" x14ac:dyDescent="0.25">
      <c r="A34" s="8" t="s">
        <v>26</v>
      </c>
      <c r="B34" s="13">
        <v>0</v>
      </c>
      <c r="C34" s="19">
        <v>14739465.99</v>
      </c>
      <c r="D34" s="13">
        <v>305148.58999999997</v>
      </c>
      <c r="E34" s="66">
        <v>295412.8</v>
      </c>
      <c r="F34" s="67">
        <v>2.0042300053504176E-2</v>
      </c>
      <c r="G34" s="66">
        <v>305148.58999999997</v>
      </c>
      <c r="H34" s="53">
        <v>2.070282534028222E-2</v>
      </c>
      <c r="I34" s="42"/>
    </row>
    <row r="35" spans="1:9" ht="15" customHeight="1" x14ac:dyDescent="0.2">
      <c r="A35" s="5" t="s">
        <v>27</v>
      </c>
      <c r="B35" s="73">
        <v>10000000</v>
      </c>
      <c r="C35" s="73">
        <v>34750265.990000002</v>
      </c>
      <c r="D35" s="73">
        <v>20309478.59</v>
      </c>
      <c r="E35" s="73">
        <v>6296462.7999999998</v>
      </c>
      <c r="F35" s="75">
        <v>0.18119178718838921</v>
      </c>
      <c r="G35" s="73">
        <v>20309478.59</v>
      </c>
      <c r="H35" s="76">
        <v>0.58444095351225245</v>
      </c>
      <c r="I35" s="39"/>
    </row>
    <row r="36" spans="1:9" ht="15" customHeight="1" x14ac:dyDescent="0.2">
      <c r="A36" s="6" t="s">
        <v>29</v>
      </c>
      <c r="B36" s="77">
        <v>410669377</v>
      </c>
      <c r="C36" s="77">
        <v>642608650.26999998</v>
      </c>
      <c r="D36" s="77">
        <v>470684904.33999985</v>
      </c>
      <c r="E36" s="77">
        <v>136303474.02000004</v>
      </c>
      <c r="F36" s="78">
        <v>0.21210961595790914</v>
      </c>
      <c r="G36" s="77">
        <v>448798903.48999995</v>
      </c>
      <c r="H36" s="79">
        <v>0.69840159061262486</v>
      </c>
      <c r="I36" s="11"/>
    </row>
    <row r="37" spans="1:9" x14ac:dyDescent="0.2">
      <c r="G37" s="51"/>
    </row>
    <row r="38" spans="1:9" x14ac:dyDescent="0.2">
      <c r="A38" s="9"/>
      <c r="B38" s="10"/>
      <c r="G38" s="51"/>
    </row>
  </sheetData>
  <mergeCells count="17">
    <mergeCell ref="A2:I2"/>
    <mergeCell ref="A3:B3"/>
    <mergeCell ref="D6:E6"/>
    <mergeCell ref="F6:G6"/>
    <mergeCell ref="A7:A8"/>
    <mergeCell ref="B7:B8"/>
    <mergeCell ref="C7:C8"/>
    <mergeCell ref="D7:D8"/>
    <mergeCell ref="F7:F8"/>
    <mergeCell ref="E21:F21"/>
    <mergeCell ref="G21:H21"/>
    <mergeCell ref="A22:A23"/>
    <mergeCell ref="B22:B23"/>
    <mergeCell ref="C22:C23"/>
    <mergeCell ref="D22:D23"/>
    <mergeCell ref="E22:E23"/>
    <mergeCell ref="G22:G23"/>
  </mergeCells>
  <pageMargins left="1" right="1" top="1" bottom="1" header="0.5" footer="0.5"/>
  <pageSetup paperSize="9" scale="6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2"/>
  <dimension ref="A2:H13"/>
  <sheetViews>
    <sheetView zoomScaleNormal="100" workbookViewId="0">
      <selection activeCell="G3" sqref="G3"/>
    </sheetView>
  </sheetViews>
  <sheetFormatPr defaultColWidth="8.83203125" defaultRowHeight="12.75" x14ac:dyDescent="0.2"/>
  <cols>
    <col min="2" max="2" width="16.33203125" customWidth="1"/>
    <col min="3" max="3" width="20.5" customWidth="1"/>
    <col min="4" max="4" width="17.5" customWidth="1"/>
    <col min="5" max="5" width="18" customWidth="1"/>
    <col min="6" max="6" width="16.1640625" customWidth="1"/>
    <col min="7" max="7" width="16.33203125" customWidth="1"/>
    <col min="8" max="8" width="9.6640625" bestFit="1" customWidth="1"/>
  </cols>
  <sheetData>
    <row r="2" spans="1:8" ht="51" x14ac:dyDescent="0.2">
      <c r="A2" s="23" t="s">
        <v>31</v>
      </c>
      <c r="B2" s="23" t="s">
        <v>32</v>
      </c>
      <c r="C2" s="23" t="s">
        <v>33</v>
      </c>
      <c r="D2" s="23" t="s">
        <v>34</v>
      </c>
      <c r="E2" s="20" t="s">
        <v>35</v>
      </c>
      <c r="F2" s="21" t="s">
        <v>36</v>
      </c>
      <c r="G2" s="21" t="s">
        <v>37</v>
      </c>
      <c r="H2" s="31" t="s">
        <v>58</v>
      </c>
    </row>
    <row r="3" spans="1:8" x14ac:dyDescent="0.2">
      <c r="A3" s="24" t="s">
        <v>38</v>
      </c>
      <c r="B3" s="25">
        <v>65869180</v>
      </c>
      <c r="C3" s="25">
        <v>450010.79</v>
      </c>
      <c r="D3" s="25">
        <v>66319190.789999999</v>
      </c>
      <c r="E3" s="26">
        <v>33264734.34</v>
      </c>
      <c r="F3" s="27">
        <v>24484725.100000001</v>
      </c>
      <c r="G3" s="27">
        <f>E3-F3</f>
        <v>8780009.2399999984</v>
      </c>
      <c r="H3" s="28">
        <f>G3/F3</f>
        <v>0.35859129331209022</v>
      </c>
    </row>
    <row r="4" spans="1:8" x14ac:dyDescent="0.2">
      <c r="A4" s="24" t="s">
        <v>39</v>
      </c>
      <c r="B4" s="25">
        <v>249982676</v>
      </c>
      <c r="C4" s="25">
        <v>905280.54</v>
      </c>
      <c r="D4" s="25">
        <v>250887956.53999999</v>
      </c>
      <c r="E4" s="26">
        <v>100944012.25</v>
      </c>
      <c r="F4" s="27">
        <v>50480941.939999998</v>
      </c>
      <c r="G4" s="27">
        <f t="shared" ref="G4:G5" si="0">E4-F4</f>
        <v>50463070.310000002</v>
      </c>
      <c r="H4" s="28">
        <f t="shared" ref="H4:H13" si="1">G4/F4</f>
        <v>0.99964597273122924</v>
      </c>
    </row>
    <row r="5" spans="1:8" x14ac:dyDescent="0.2">
      <c r="A5" s="24" t="s">
        <v>40</v>
      </c>
      <c r="B5" s="25">
        <v>6203975</v>
      </c>
      <c r="C5" s="25">
        <v>70163.88</v>
      </c>
      <c r="D5" s="25">
        <v>6274138.8799999999</v>
      </c>
      <c r="E5" s="26">
        <v>3190903.13</v>
      </c>
      <c r="F5" s="27">
        <v>1687812.94</v>
      </c>
      <c r="G5" s="27">
        <f t="shared" si="0"/>
        <v>1503090.19</v>
      </c>
      <c r="H5" s="28">
        <f t="shared" si="1"/>
        <v>0.89055496280292767</v>
      </c>
    </row>
    <row r="6" spans="1:8" x14ac:dyDescent="0.2">
      <c r="A6" s="29"/>
      <c r="B6" s="33">
        <f>SUM(B3:B5)</f>
        <v>322055831</v>
      </c>
      <c r="C6" s="33">
        <f>SUM(C3:C5)</f>
        <v>1425455.21</v>
      </c>
      <c r="D6" s="33">
        <f>SUM(D3:D5)</f>
        <v>323481286.20999998</v>
      </c>
      <c r="E6" s="33">
        <f>SUM(E3:E5)</f>
        <v>137399649.72</v>
      </c>
      <c r="F6" s="22">
        <v>76653479.979999989</v>
      </c>
      <c r="G6" s="22">
        <f>G3+G4+G5</f>
        <v>60746169.739999995</v>
      </c>
      <c r="H6" s="30">
        <f t="shared" si="1"/>
        <v>0.79247765079745314</v>
      </c>
    </row>
    <row r="7" spans="1:8" x14ac:dyDescent="0.2">
      <c r="A7" s="24" t="s">
        <v>41</v>
      </c>
      <c r="B7" s="25">
        <v>78613546</v>
      </c>
      <c r="C7" s="25">
        <v>1087903.07</v>
      </c>
      <c r="D7" s="25">
        <v>79701449.069999993</v>
      </c>
      <c r="E7" s="26">
        <v>34792938.700000003</v>
      </c>
      <c r="F7" s="27">
        <v>12241497.310000001</v>
      </c>
      <c r="G7" s="27">
        <f>E7-F7</f>
        <v>22551441.390000001</v>
      </c>
      <c r="H7" s="28">
        <f t="shared" si="1"/>
        <v>1.8422126655681141</v>
      </c>
    </row>
    <row r="8" spans="1:8" x14ac:dyDescent="0.2">
      <c r="A8" s="29"/>
      <c r="B8" s="33">
        <f>B7</f>
        <v>78613546</v>
      </c>
      <c r="C8" s="33">
        <f>C7</f>
        <v>1087903.07</v>
      </c>
      <c r="D8" s="33">
        <f t="shared" ref="D8:E8" si="2">D7</f>
        <v>79701449.069999993</v>
      </c>
      <c r="E8" s="33">
        <f t="shared" si="2"/>
        <v>34792938.700000003</v>
      </c>
      <c r="F8" s="22">
        <v>12241497.310000001</v>
      </c>
      <c r="G8" s="22">
        <f>G7</f>
        <v>22551441.390000001</v>
      </c>
      <c r="H8" s="30">
        <f t="shared" si="1"/>
        <v>1.8422126655681141</v>
      </c>
    </row>
    <row r="9" spans="1:8" s="34" customFormat="1" x14ac:dyDescent="0.2">
      <c r="A9" s="32"/>
      <c r="B9" s="33">
        <f>B6+B8</f>
        <v>400669377</v>
      </c>
      <c r="C9" s="33">
        <f t="shared" ref="C9:G9" si="3">C6+C8</f>
        <v>2513358.2800000003</v>
      </c>
      <c r="D9" s="33">
        <f t="shared" si="3"/>
        <v>403182735.27999997</v>
      </c>
      <c r="E9" s="33">
        <f t="shared" si="3"/>
        <v>172192588.42000002</v>
      </c>
      <c r="F9" s="33">
        <f t="shared" si="3"/>
        <v>88894977.289999992</v>
      </c>
      <c r="G9" s="33">
        <f t="shared" si="3"/>
        <v>83297611.129999995</v>
      </c>
      <c r="H9" s="30">
        <f t="shared" si="1"/>
        <v>0.93703394352934199</v>
      </c>
    </row>
    <row r="10" spans="1:8" x14ac:dyDescent="0.2">
      <c r="A10" s="24" t="s">
        <v>42</v>
      </c>
      <c r="B10" s="25">
        <v>10000000</v>
      </c>
      <c r="C10" s="25">
        <v>218240083.91</v>
      </c>
      <c r="D10" s="25">
        <v>228240083.91</v>
      </c>
      <c r="E10" s="26">
        <v>10000000</v>
      </c>
      <c r="F10" s="27">
        <v>0</v>
      </c>
      <c r="G10" s="27">
        <f>E10-F10</f>
        <v>10000000</v>
      </c>
      <c r="H10" s="28">
        <v>1</v>
      </c>
    </row>
    <row r="11" spans="1:8" x14ac:dyDescent="0.2">
      <c r="A11" s="24" t="s">
        <v>43</v>
      </c>
      <c r="B11" s="25">
        <v>0</v>
      </c>
      <c r="C11" s="25">
        <v>1638355.37</v>
      </c>
      <c r="D11" s="25">
        <v>1638355.37</v>
      </c>
      <c r="E11" s="26">
        <v>1638355.37</v>
      </c>
      <c r="F11" s="27">
        <v>1638355.37</v>
      </c>
      <c r="G11" s="27">
        <f>E11-F11</f>
        <v>0</v>
      </c>
      <c r="H11" s="28">
        <f t="shared" si="1"/>
        <v>0</v>
      </c>
    </row>
    <row r="12" spans="1:8" x14ac:dyDescent="0.2">
      <c r="A12" s="24"/>
      <c r="B12" s="35">
        <f>SUM(B10:B11)</f>
        <v>10000000</v>
      </c>
      <c r="C12" s="35">
        <f>SUM(C10:C11)</f>
        <v>219878439.28</v>
      </c>
      <c r="D12" s="35">
        <f>SUM(D10:D11)</f>
        <v>229878439.28</v>
      </c>
      <c r="E12" s="35">
        <f>SUM(E10:E11)</f>
        <v>11638355.370000001</v>
      </c>
      <c r="F12" s="22">
        <v>1638355.37</v>
      </c>
      <c r="G12" s="22">
        <f>G10+G11</f>
        <v>10000000</v>
      </c>
      <c r="H12" s="30">
        <f t="shared" si="1"/>
        <v>6.1036818892350562</v>
      </c>
    </row>
    <row r="13" spans="1:8" x14ac:dyDescent="0.2">
      <c r="A13" s="24" t="s">
        <v>44</v>
      </c>
      <c r="B13" s="25">
        <v>410669377</v>
      </c>
      <c r="C13" s="25">
        <v>222391797.56</v>
      </c>
      <c r="D13" s="25">
        <v>633061174.55999994</v>
      </c>
      <c r="E13" s="26">
        <v>183830943.78999999</v>
      </c>
      <c r="F13" s="27">
        <v>90533332.659999996</v>
      </c>
      <c r="G13" s="27">
        <f>G6+G8+G12</f>
        <v>93297611.129999995</v>
      </c>
      <c r="H13" s="28">
        <f t="shared" si="1"/>
        <v>1.0305332675687673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3"/>
  <dimension ref="A2:H15"/>
  <sheetViews>
    <sheetView zoomScaleNormal="100" workbookViewId="0">
      <selection activeCell="G18" sqref="G18"/>
    </sheetView>
  </sheetViews>
  <sheetFormatPr defaultColWidth="8.83203125" defaultRowHeight="12.75" x14ac:dyDescent="0.2"/>
  <cols>
    <col min="2" max="2" width="16" customWidth="1"/>
    <col min="3" max="3" width="16.83203125" customWidth="1"/>
    <col min="4" max="4" width="15.83203125" customWidth="1"/>
    <col min="5" max="5" width="20.83203125" customWidth="1"/>
    <col min="6" max="6" width="14.5" customWidth="1"/>
    <col min="7" max="7" width="17" customWidth="1"/>
    <col min="8" max="8" width="9.6640625" bestFit="1" customWidth="1"/>
  </cols>
  <sheetData>
    <row r="2" spans="1:8" ht="38.25" x14ac:dyDescent="0.2">
      <c r="A2" s="23" t="s">
        <v>45</v>
      </c>
      <c r="B2" s="23" t="s">
        <v>32</v>
      </c>
      <c r="C2" s="23" t="s">
        <v>46</v>
      </c>
      <c r="D2" s="23" t="s">
        <v>15</v>
      </c>
      <c r="E2" s="21" t="s">
        <v>47</v>
      </c>
      <c r="F2" s="21" t="s">
        <v>48</v>
      </c>
      <c r="G2" s="21" t="s">
        <v>49</v>
      </c>
      <c r="H2" s="31" t="s">
        <v>58</v>
      </c>
    </row>
    <row r="3" spans="1:8" x14ac:dyDescent="0.2">
      <c r="A3" s="24" t="s">
        <v>50</v>
      </c>
      <c r="B3" s="25">
        <v>249002528</v>
      </c>
      <c r="C3" s="25">
        <v>280908903.43000001</v>
      </c>
      <c r="D3" s="25">
        <v>241971848.25</v>
      </c>
      <c r="E3" s="26">
        <v>130304028.83</v>
      </c>
      <c r="F3" s="27">
        <v>59278089.969999999</v>
      </c>
      <c r="G3" s="27">
        <f>E3-F3</f>
        <v>71025938.859999999</v>
      </c>
      <c r="H3" s="28">
        <f>G3/F3</f>
        <v>1.1981819740809034</v>
      </c>
    </row>
    <row r="4" spans="1:8" x14ac:dyDescent="0.2">
      <c r="A4" s="24" t="s">
        <v>51</v>
      </c>
      <c r="B4" s="25">
        <v>74530887</v>
      </c>
      <c r="C4" s="25">
        <v>92867184.629999995</v>
      </c>
      <c r="D4" s="25">
        <v>34320153.479999997</v>
      </c>
      <c r="E4" s="26">
        <v>17302051.640000001</v>
      </c>
      <c r="F4" s="27">
        <v>7093999.2599999998</v>
      </c>
      <c r="G4" s="27">
        <f t="shared" ref="G4:G13" si="0">E4-F4</f>
        <v>10208052.380000001</v>
      </c>
      <c r="H4" s="28">
        <f t="shared" ref="H4:H15" si="1">G4/F4</f>
        <v>1.4389700373326513</v>
      </c>
    </row>
    <row r="5" spans="1:8" x14ac:dyDescent="0.2">
      <c r="A5" s="24" t="s">
        <v>52</v>
      </c>
      <c r="B5" s="25">
        <v>141500</v>
      </c>
      <c r="C5" s="25">
        <v>165210.66</v>
      </c>
      <c r="D5" s="25">
        <v>46313.49</v>
      </c>
      <c r="E5" s="26">
        <v>46313.49</v>
      </c>
      <c r="F5" s="27">
        <v>11589.12</v>
      </c>
      <c r="G5" s="27">
        <f t="shared" si="0"/>
        <v>34724.369999999995</v>
      </c>
      <c r="H5" s="28">
        <f t="shared" si="1"/>
        <v>2.9962904862491708</v>
      </c>
    </row>
    <row r="6" spans="1:8" x14ac:dyDescent="0.2">
      <c r="A6" s="24" t="s">
        <v>53</v>
      </c>
      <c r="B6" s="25">
        <v>8646328</v>
      </c>
      <c r="C6" s="25">
        <v>17955732.52</v>
      </c>
      <c r="D6" s="25">
        <v>5224031.0999999996</v>
      </c>
      <c r="E6" s="26">
        <v>4430257.32</v>
      </c>
      <c r="F6" s="27">
        <v>1712305.03</v>
      </c>
      <c r="G6" s="27">
        <f t="shared" si="0"/>
        <v>2717952.29</v>
      </c>
      <c r="H6" s="28">
        <f t="shared" si="1"/>
        <v>1.5873061413596385</v>
      </c>
    </row>
    <row r="7" spans="1:8" x14ac:dyDescent="0.2">
      <c r="A7" s="29"/>
      <c r="B7" s="33">
        <f>SUM(B3:B6)</f>
        <v>332321243</v>
      </c>
      <c r="C7" s="33">
        <f t="shared" ref="C7:G7" si="2">SUM(C3:C6)</f>
        <v>391897031.24000001</v>
      </c>
      <c r="D7" s="33">
        <f t="shared" si="2"/>
        <v>281562346.32000005</v>
      </c>
      <c r="E7" s="33">
        <f t="shared" si="2"/>
        <v>152082651.28</v>
      </c>
      <c r="F7" s="33">
        <f t="shared" si="2"/>
        <v>68095983.379999995</v>
      </c>
      <c r="G7" s="33">
        <f t="shared" si="2"/>
        <v>83986667.900000006</v>
      </c>
      <c r="H7" s="30">
        <f t="shared" si="1"/>
        <v>1.2333571487076453</v>
      </c>
    </row>
    <row r="8" spans="1:8" x14ac:dyDescent="0.2">
      <c r="A8" s="24" t="s">
        <v>54</v>
      </c>
      <c r="B8" s="25">
        <v>68348134</v>
      </c>
      <c r="C8" s="25">
        <v>192536116.02000001</v>
      </c>
      <c r="D8" s="25">
        <v>63865806</v>
      </c>
      <c r="E8" s="26">
        <v>30883522.440000001</v>
      </c>
      <c r="F8" s="27">
        <v>14692842.640000001</v>
      </c>
      <c r="G8" s="27">
        <f t="shared" si="0"/>
        <v>16190679.800000001</v>
      </c>
      <c r="H8" s="28">
        <f t="shared" si="1"/>
        <v>1.1019433200708395</v>
      </c>
    </row>
    <row r="9" spans="1:8" x14ac:dyDescent="0.2">
      <c r="A9" s="24" t="s">
        <v>55</v>
      </c>
      <c r="B9" s="25">
        <v>0</v>
      </c>
      <c r="C9" s="25">
        <v>17410030.890000001</v>
      </c>
      <c r="D9" s="25">
        <v>12691149.15</v>
      </c>
      <c r="E9" s="26">
        <v>12691149.15</v>
      </c>
      <c r="F9" s="27">
        <v>5249770.1900000004</v>
      </c>
      <c r="G9" s="27">
        <f t="shared" si="0"/>
        <v>7441378.96</v>
      </c>
      <c r="H9" s="28">
        <f t="shared" si="1"/>
        <v>1.4174675634706211</v>
      </c>
    </row>
    <row r="10" spans="1:8" x14ac:dyDescent="0.2">
      <c r="A10" s="29"/>
      <c r="B10" s="33">
        <f>SUM(B8:B9)</f>
        <v>68348134</v>
      </c>
      <c r="C10" s="33">
        <f t="shared" ref="C10:E10" si="3">SUM(C8:C9)</f>
        <v>209946146.91000003</v>
      </c>
      <c r="D10" s="33">
        <f t="shared" si="3"/>
        <v>76556955.150000006</v>
      </c>
      <c r="E10" s="33">
        <f t="shared" si="3"/>
        <v>43574671.590000004</v>
      </c>
      <c r="F10" s="33">
        <f t="shared" ref="F10" si="4">SUM(F8:F9)</f>
        <v>19942612.830000002</v>
      </c>
      <c r="G10" s="33">
        <f t="shared" ref="G10" si="5">SUM(G8:G9)</f>
        <v>23632058.760000002</v>
      </c>
      <c r="H10" s="28">
        <f t="shared" si="1"/>
        <v>1.1850031368231702</v>
      </c>
    </row>
    <row r="11" spans="1:8" x14ac:dyDescent="0.2">
      <c r="A11" s="29"/>
      <c r="B11" s="33">
        <f>B7+B10</f>
        <v>400669377</v>
      </c>
      <c r="C11" s="33">
        <f t="shared" ref="C11:E11" si="6">C7+C10</f>
        <v>601843178.1500001</v>
      </c>
      <c r="D11" s="33">
        <f t="shared" si="6"/>
        <v>358119301.47000003</v>
      </c>
      <c r="E11" s="33">
        <f t="shared" si="6"/>
        <v>195657322.87</v>
      </c>
      <c r="F11" s="33">
        <f t="shared" ref="F11" si="7">F7+F10</f>
        <v>88038596.209999993</v>
      </c>
      <c r="G11" s="33">
        <f t="shared" ref="G11" si="8">G7+G10</f>
        <v>107618726.66000001</v>
      </c>
      <c r="H11" s="30">
        <f t="shared" si="1"/>
        <v>1.2224039375104891</v>
      </c>
    </row>
    <row r="12" spans="1:8" x14ac:dyDescent="0.2">
      <c r="A12" s="24" t="s">
        <v>56</v>
      </c>
      <c r="B12" s="25">
        <v>10000000</v>
      </c>
      <c r="C12" s="25">
        <v>20006000</v>
      </c>
      <c r="D12" s="25">
        <v>980</v>
      </c>
      <c r="E12" s="26">
        <v>980</v>
      </c>
      <c r="F12" s="27">
        <v>0</v>
      </c>
      <c r="G12" s="27">
        <f t="shared" si="0"/>
        <v>980</v>
      </c>
      <c r="H12" s="28">
        <v>1</v>
      </c>
    </row>
    <row r="13" spans="1:8" x14ac:dyDescent="0.2">
      <c r="A13" s="24" t="s">
        <v>57</v>
      </c>
      <c r="B13" s="25">
        <v>0</v>
      </c>
      <c r="C13" s="25">
        <v>11211996.41</v>
      </c>
      <c r="D13" s="25">
        <v>2901.62</v>
      </c>
      <c r="E13" s="26">
        <v>2901.62</v>
      </c>
      <c r="F13" s="27">
        <v>2901.62</v>
      </c>
      <c r="G13" s="27">
        <f t="shared" si="0"/>
        <v>0</v>
      </c>
      <c r="H13" s="28">
        <f t="shared" si="1"/>
        <v>0</v>
      </c>
    </row>
    <row r="14" spans="1:8" x14ac:dyDescent="0.2">
      <c r="A14" s="24"/>
      <c r="B14" s="35">
        <f>SUM(B12:B13)</f>
        <v>10000000</v>
      </c>
      <c r="C14" s="35">
        <f t="shared" ref="C14:D14" si="9">SUM(C12:C13)</f>
        <v>31217996.41</v>
      </c>
      <c r="D14" s="35">
        <f t="shared" si="9"/>
        <v>3881.62</v>
      </c>
      <c r="E14" s="35">
        <f t="shared" ref="E14" si="10">SUM(E12:E13)</f>
        <v>3881.62</v>
      </c>
      <c r="F14" s="35">
        <f t="shared" ref="F14" si="11">SUM(F12:F13)</f>
        <v>2901.62</v>
      </c>
      <c r="G14" s="35">
        <f t="shared" ref="G14" si="12">SUM(G12:G13)</f>
        <v>980</v>
      </c>
      <c r="H14" s="30">
        <f t="shared" si="1"/>
        <v>0.33774236461011437</v>
      </c>
    </row>
    <row r="15" spans="1:8" x14ac:dyDescent="0.2">
      <c r="A15" s="24" t="s">
        <v>44</v>
      </c>
      <c r="B15" s="25">
        <v>410669377</v>
      </c>
      <c r="C15" s="25">
        <v>633061174.55999994</v>
      </c>
      <c r="D15" s="25">
        <f>D11+D14</f>
        <v>358123183.09000003</v>
      </c>
      <c r="E15" s="25">
        <f t="shared" ref="E15:G15" si="13">E11+E14</f>
        <v>195661204.49000001</v>
      </c>
      <c r="F15" s="25">
        <f t="shared" si="13"/>
        <v>88041497.829999998</v>
      </c>
      <c r="G15" s="25">
        <f t="shared" si="13"/>
        <v>107619706.66000001</v>
      </c>
      <c r="H15" s="28">
        <f t="shared" si="1"/>
        <v>1.2223747813537171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 1</vt:lpstr>
      <vt:lpstr>Ingressos</vt:lpstr>
      <vt:lpstr>Despeses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Mercedes Noguera</cp:lastModifiedBy>
  <cp:lastPrinted>2025-07-07T07:14:19Z</cp:lastPrinted>
  <dcterms:created xsi:type="dcterms:W3CDTF">2025-06-18T09:20:03Z</dcterms:created>
  <dcterms:modified xsi:type="dcterms:W3CDTF">2026-02-03T12:41:56Z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2025-04-30T00:00:00Z</vt:filetime>
  </property>
  <property fmtid="{D5CDD505-2E9C-101B-9397-08002B2CF9AE}" pid="3" name="Creator">
    <vt:lpwstr>Adobe Acrobat Pro (32-bit) 24.3.20180</vt:lpwstr>
  </property>
  <property fmtid="{D5CDD505-2E9C-101B-9397-08002B2CF9AE}" pid="4" name="LastSaved">
    <vt:filetime>2025-06-18T00:00:00Z</vt:filetime>
  </property>
  <property fmtid="{D5CDD505-2E9C-101B-9397-08002B2CF9AE}" pid="5" name="Producer">
    <vt:lpwstr>Adobe PDF Library 24.3.212</vt:lpwstr>
  </property>
</Properties>
</file>