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LEMANN\Grups\GPAQ\GPAQ-COMU\Estadístiques internes\Nou portal dades\Llibre de dades\Docència\"/>
    </mc:Choice>
  </mc:AlternateContent>
  <xr:revisionPtr revIDLastSave="0" documentId="13_ncr:1_{6B780DC9-054E-424B-9AF1-27044E0084B8}" xr6:coauthVersionLast="36" xr6:coauthVersionMax="36" xr10:uidLastSave="{00000000-0000-0000-0000-000000000000}"/>
  <bookViews>
    <workbookView xWindow="0" yWindow="0" windowWidth="28800" windowHeight="12456" tabRatio="805" xr2:uid="{00000000-000D-0000-FFFF-FFFF00000000}"/>
  </bookViews>
  <sheets>
    <sheet name="23-24" sheetId="50" r:id="rId1"/>
    <sheet name="22-23" sheetId="49" r:id="rId2"/>
    <sheet name="21-22" sheetId="47" r:id="rId3"/>
  </sheets>
  <definedNames>
    <definedName name="_xlnm.Print_Area" localSheetId="2">'21-22'!$L$1:$U$53</definedName>
    <definedName name="_xlnm.Print_Area" localSheetId="1">'22-23'!$L$1:$U$54</definedName>
    <definedName name="_xlnm.Print_Area" localSheetId="0">'23-24'!$L$1:$T$53</definedName>
  </definedNames>
  <calcPr calcId="191029"/>
</workbook>
</file>

<file path=xl/calcChain.xml><?xml version="1.0" encoding="utf-8"?>
<calcChain xmlns="http://schemas.openxmlformats.org/spreadsheetml/2006/main">
  <c r="I59" i="50" l="1"/>
  <c r="S42" i="50"/>
  <c r="R42" i="50"/>
  <c r="Q42" i="50"/>
  <c r="P42" i="50"/>
  <c r="O42" i="50"/>
  <c r="N42" i="50"/>
  <c r="M42" i="50"/>
  <c r="L42" i="50"/>
  <c r="K42" i="50"/>
  <c r="J42" i="50"/>
  <c r="I42" i="50"/>
  <c r="H42" i="50"/>
  <c r="G42" i="50"/>
  <c r="F42" i="50"/>
  <c r="E42" i="50"/>
  <c r="D42" i="50"/>
  <c r="B42" i="50"/>
  <c r="I56" i="50" l="1"/>
  <c r="I55" i="50"/>
  <c r="H58" i="50"/>
  <c r="G58" i="50"/>
  <c r="F58" i="50"/>
  <c r="E58" i="50"/>
  <c r="D58" i="50"/>
  <c r="C58" i="50"/>
  <c r="B58" i="50"/>
  <c r="I57" i="50"/>
  <c r="T43" i="50"/>
  <c r="J44" i="50"/>
  <c r="C42" i="50"/>
  <c r="F44" i="50"/>
  <c r="E44" i="50"/>
  <c r="D44" i="50"/>
  <c r="R44" i="50"/>
  <c r="Q44" i="50"/>
  <c r="S44" i="50"/>
  <c r="P44" i="50"/>
  <c r="O44" i="50"/>
  <c r="N44" i="50"/>
  <c r="M44" i="50"/>
  <c r="L44" i="50"/>
  <c r="I44" i="50"/>
  <c r="H44" i="50"/>
  <c r="G44" i="50"/>
  <c r="T40" i="50"/>
  <c r="T39" i="50"/>
  <c r="T38" i="50"/>
  <c r="T37" i="50"/>
  <c r="T36" i="50"/>
  <c r="T35" i="50"/>
  <c r="T34" i="50"/>
  <c r="T33" i="50"/>
  <c r="T32" i="50"/>
  <c r="T31" i="50"/>
  <c r="T30" i="50"/>
  <c r="T29" i="50"/>
  <c r="T28" i="50"/>
  <c r="T27" i="50"/>
  <c r="T26" i="50"/>
  <c r="T25" i="50"/>
  <c r="T24" i="50"/>
  <c r="T23" i="50"/>
  <c r="T22" i="50"/>
  <c r="T21" i="50"/>
  <c r="T20" i="50"/>
  <c r="T19" i="50"/>
  <c r="T18" i="50"/>
  <c r="T17" i="50"/>
  <c r="T16" i="50"/>
  <c r="T15" i="50"/>
  <c r="T14" i="50"/>
  <c r="T13" i="50"/>
  <c r="T12" i="50"/>
  <c r="T11" i="50"/>
  <c r="T10" i="50"/>
  <c r="T9" i="50"/>
  <c r="T8" i="50"/>
  <c r="T7" i="50"/>
  <c r="T6" i="50"/>
  <c r="C44" i="50" l="1"/>
  <c r="T42" i="50"/>
  <c r="B44" i="50"/>
  <c r="I58" i="50"/>
  <c r="T41" i="50"/>
  <c r="K44" i="50"/>
  <c r="U10" i="49"/>
  <c r="U42" i="49"/>
  <c r="T41" i="49"/>
  <c r="T45" i="49" s="1"/>
  <c r="T43" i="49" s="1"/>
  <c r="R41" i="49"/>
  <c r="R45" i="49" s="1"/>
  <c r="R43" i="49" s="1"/>
  <c r="Q41" i="49"/>
  <c r="Q45" i="49" s="1"/>
  <c r="Q43" i="49" s="1"/>
  <c r="P41" i="49"/>
  <c r="P45" i="49" s="1"/>
  <c r="P43" i="49" s="1"/>
  <c r="N41" i="49"/>
  <c r="N44" i="49" s="1"/>
  <c r="M41" i="49"/>
  <c r="M44" i="49" s="1"/>
  <c r="L41" i="49"/>
  <c r="L45" i="49" s="1"/>
  <c r="L43" i="49" s="1"/>
  <c r="K41" i="49"/>
  <c r="K45" i="49" s="1"/>
  <c r="K43" i="49" s="1"/>
  <c r="J41" i="49"/>
  <c r="J45" i="49" s="1"/>
  <c r="J43" i="49" s="1"/>
  <c r="I41" i="49"/>
  <c r="I45" i="49" s="1"/>
  <c r="I43" i="49" s="1"/>
  <c r="H41" i="49"/>
  <c r="H45" i="49" s="1"/>
  <c r="H43" i="49" s="1"/>
  <c r="G41" i="49"/>
  <c r="G45" i="49" s="1"/>
  <c r="G43" i="49" s="1"/>
  <c r="F41" i="49"/>
  <c r="F45" i="49" s="1"/>
  <c r="F43" i="49" s="1"/>
  <c r="D41" i="49"/>
  <c r="D45" i="49" s="1"/>
  <c r="D43" i="49" s="1"/>
  <c r="C41" i="49"/>
  <c r="C45" i="49" s="1"/>
  <c r="C43" i="49" s="1"/>
  <c r="B41" i="49"/>
  <c r="B44" i="49" s="1"/>
  <c r="U40" i="49"/>
  <c r="U39" i="49"/>
  <c r="U38" i="49"/>
  <c r="U37" i="49"/>
  <c r="U36" i="49"/>
  <c r="U35" i="49"/>
  <c r="U34" i="49"/>
  <c r="U33" i="49"/>
  <c r="U32" i="49"/>
  <c r="U31" i="49"/>
  <c r="U30" i="49"/>
  <c r="U29" i="49"/>
  <c r="U28" i="49"/>
  <c r="U27" i="49"/>
  <c r="U26" i="49"/>
  <c r="U25" i="49"/>
  <c r="U24" i="49"/>
  <c r="U23" i="49"/>
  <c r="U22" i="49"/>
  <c r="U21" i="49"/>
  <c r="U20" i="49"/>
  <c r="U19" i="49"/>
  <c r="U18" i="49"/>
  <c r="U17" i="49"/>
  <c r="U16" i="49"/>
  <c r="U15" i="49"/>
  <c r="U14" i="49"/>
  <c r="U12" i="49"/>
  <c r="U11" i="49"/>
  <c r="U9" i="49"/>
  <c r="S41" i="49"/>
  <c r="U7" i="49"/>
  <c r="U6" i="49"/>
  <c r="T44" i="50" l="1"/>
  <c r="T44" i="49"/>
  <c r="J44" i="49"/>
  <c r="H44" i="49"/>
  <c r="P44" i="49"/>
  <c r="E41" i="49"/>
  <c r="E45" i="49" s="1"/>
  <c r="E43" i="49" s="1"/>
  <c r="D44" i="49"/>
  <c r="N45" i="49"/>
  <c r="N43" i="49" s="1"/>
  <c r="G44" i="49"/>
  <c r="O41" i="49"/>
  <c r="O44" i="49" s="1"/>
  <c r="M45" i="49"/>
  <c r="M43" i="49" s="1"/>
  <c r="S45" i="49"/>
  <c r="S43" i="49" s="1"/>
  <c r="S44" i="49"/>
  <c r="U13" i="49"/>
  <c r="Q44" i="49"/>
  <c r="K44" i="49"/>
  <c r="R44" i="49"/>
  <c r="F44" i="49"/>
  <c r="B45" i="49"/>
  <c r="B43" i="49" s="1"/>
  <c r="U8" i="49"/>
  <c r="I44" i="49"/>
  <c r="E44" i="49" l="1"/>
  <c r="O45" i="49"/>
  <c r="O43" i="49" s="1"/>
  <c r="U41" i="49"/>
  <c r="U45" i="49" l="1"/>
  <c r="U43" i="49" l="1"/>
  <c r="I66" i="47" l="1"/>
  <c r="H65" i="47"/>
  <c r="G65" i="47"/>
  <c r="F65" i="47"/>
  <c r="E65" i="47"/>
  <c r="D65" i="47"/>
  <c r="C65" i="47"/>
  <c r="B65" i="47"/>
  <c r="I64" i="47"/>
  <c r="I63" i="47"/>
  <c r="I62" i="47"/>
  <c r="I65" i="47" l="1"/>
  <c r="S16" i="47"/>
  <c r="S8" i="47"/>
  <c r="E29" i="47" l="1"/>
  <c r="E26" i="47"/>
  <c r="O33" i="47" l="1"/>
  <c r="O12" i="47"/>
  <c r="B40" i="47" l="1"/>
  <c r="C40" i="47"/>
  <c r="D40" i="47"/>
  <c r="E40" i="47"/>
  <c r="F40" i="47"/>
  <c r="G40" i="47"/>
  <c r="H40" i="47"/>
  <c r="I40" i="47"/>
  <c r="J40" i="47"/>
  <c r="K40" i="47"/>
  <c r="U39" i="47" l="1"/>
  <c r="S40" i="47"/>
  <c r="S44" i="47" l="1"/>
  <c r="S42" i="47" s="1"/>
  <c r="S43" i="47"/>
  <c r="M40" i="47"/>
  <c r="N40" i="47"/>
  <c r="O40" i="47"/>
  <c r="P40" i="47"/>
  <c r="Q40" i="47"/>
  <c r="R40" i="47"/>
  <c r="T40" i="47"/>
  <c r="T43" i="47" s="1"/>
  <c r="L40" i="47"/>
  <c r="U36" i="47"/>
  <c r="U37" i="47"/>
  <c r="U38" i="47"/>
  <c r="U41" i="47" l="1"/>
  <c r="K43" i="47" l="1"/>
  <c r="H44" i="47"/>
  <c r="H42" i="47" s="1"/>
  <c r="K44" i="47" l="1"/>
  <c r="K42" i="47" s="1"/>
  <c r="I44" i="47"/>
  <c r="I42" i="47" s="1"/>
  <c r="I43" i="47"/>
  <c r="H43" i="47"/>
  <c r="T44" i="47" l="1"/>
  <c r="T42" i="47" s="1"/>
  <c r="C44" i="47" l="1"/>
  <c r="C42" i="47" s="1"/>
  <c r="D43" i="47"/>
  <c r="E43" i="47"/>
  <c r="B43" i="47"/>
  <c r="F44" i="47" l="1"/>
  <c r="F42" i="47" s="1"/>
  <c r="B44" i="47"/>
  <c r="B42" i="47" s="1"/>
  <c r="E44" i="47"/>
  <c r="E42" i="47" s="1"/>
  <c r="F43" i="47"/>
  <c r="D44" i="47"/>
  <c r="D42" i="47" s="1"/>
  <c r="U8" i="47" l="1"/>
  <c r="U6" i="47"/>
  <c r="U7" i="47"/>
  <c r="L44" i="47" l="1"/>
  <c r="L42" i="47" s="1"/>
  <c r="U33" i="47" l="1"/>
  <c r="U35" i="47"/>
  <c r="U34" i="47"/>
  <c r="U30" i="47"/>
  <c r="U14" i="47"/>
  <c r="U20" i="47"/>
  <c r="U17" i="47"/>
  <c r="U26" i="47"/>
  <c r="U18" i="47"/>
  <c r="U11" i="47"/>
  <c r="U31" i="47"/>
  <c r="U23" i="47"/>
  <c r="U15" i="47"/>
  <c r="U22" i="47"/>
  <c r="U27" i="47"/>
  <c r="U19" i="47"/>
  <c r="U28" i="47"/>
  <c r="U12" i="47"/>
  <c r="U25" i="47"/>
  <c r="U10" i="47"/>
  <c r="U32" i="47"/>
  <c r="U24" i="47"/>
  <c r="U16" i="47"/>
  <c r="U29" i="47"/>
  <c r="U21" i="47"/>
  <c r="U13" i="47"/>
  <c r="U9" i="47"/>
  <c r="U40" i="47" l="1"/>
  <c r="U44" i="47" l="1"/>
  <c r="U42" i="47" s="1"/>
  <c r="N44" i="47" l="1"/>
  <c r="N42" i="47" s="1"/>
  <c r="N43" i="47"/>
  <c r="O44" i="47" l="1"/>
  <c r="O42" i="47" s="1"/>
  <c r="O43" i="47"/>
  <c r="R44" i="47"/>
  <c r="R42" i="47" s="1"/>
  <c r="R43" i="47"/>
  <c r="M43" i="47"/>
  <c r="M44" i="47"/>
  <c r="M42" i="47" s="1"/>
  <c r="G44" i="47"/>
  <c r="G43" i="47"/>
  <c r="Q44" i="47"/>
  <c r="Q42" i="47" s="1"/>
  <c r="Q43" i="47"/>
  <c r="P44" i="47"/>
  <c r="P42" i="47" s="1"/>
  <c r="P43" i="47"/>
  <c r="G42" i="47" l="1"/>
  <c r="J44" i="47"/>
  <c r="J42" i="47" s="1"/>
  <c r="J43" i="47"/>
</calcChain>
</file>

<file path=xl/sharedStrings.xml><?xml version="1.0" encoding="utf-8"?>
<sst xmlns="http://schemas.openxmlformats.org/spreadsheetml/2006/main" count="260" uniqueCount="115">
  <si>
    <t>Total</t>
  </si>
  <si>
    <t>Ass CdG</t>
  </si>
  <si>
    <t>MMGV</t>
  </si>
  <si>
    <t>MET</t>
  </si>
  <si>
    <t>MHC</t>
  </si>
  <si>
    <t>MPIC</t>
  </si>
  <si>
    <t>MGNSS</t>
  </si>
  <si>
    <t>AC</t>
  </si>
  <si>
    <t>CEM</t>
  </si>
  <si>
    <t>CEN</t>
  </si>
  <si>
    <t>EE</t>
  </si>
  <si>
    <t>EEL</t>
  </si>
  <si>
    <t>EIO</t>
  </si>
  <si>
    <t>PA</t>
  </si>
  <si>
    <t>TSC</t>
  </si>
  <si>
    <t>CFIS</t>
  </si>
  <si>
    <t>ETSETB</t>
  </si>
  <si>
    <t>EPSEB</t>
  </si>
  <si>
    <t>ESAII</t>
  </si>
  <si>
    <t>EM</t>
  </si>
  <si>
    <t>EQ</t>
  </si>
  <si>
    <t>MMT</t>
  </si>
  <si>
    <t>MF</t>
  </si>
  <si>
    <t>OO</t>
  </si>
  <si>
    <t>OE</t>
  </si>
  <si>
    <t>RMEE</t>
  </si>
  <si>
    <t>UOT</t>
  </si>
  <si>
    <t>ET</t>
  </si>
  <si>
    <t>EAB</t>
  </si>
  <si>
    <t>ESSI</t>
  </si>
  <si>
    <t>INTE</t>
  </si>
  <si>
    <t>ICE</t>
  </si>
  <si>
    <t>IS</t>
  </si>
  <si>
    <t>MNRA</t>
  </si>
  <si>
    <t>CS</t>
  </si>
  <si>
    <t>Escreix</t>
  </si>
  <si>
    <t>CENTRES</t>
  </si>
  <si>
    <t>ESEIAAT</t>
  </si>
  <si>
    <t>FÍS</t>
  </si>
  <si>
    <t>MAT</t>
  </si>
  <si>
    <t>EMIT</t>
  </si>
  <si>
    <t>DECA</t>
  </si>
  <si>
    <t>TA</t>
  </si>
  <si>
    <t>THATC</t>
  </si>
  <si>
    <t>EPC</t>
  </si>
  <si>
    <t>RA</t>
  </si>
  <si>
    <t xml:space="preserve">FOOT </t>
  </si>
  <si>
    <t>DEGD</t>
  </si>
  <si>
    <t xml:space="preserve">ETSAB </t>
  </si>
  <si>
    <t>FNB</t>
  </si>
  <si>
    <t xml:space="preserve">ETSAV </t>
  </si>
  <si>
    <t>EEBE</t>
  </si>
  <si>
    <t>EPSEM</t>
  </si>
  <si>
    <t>(7) Excés no acceptat. Re-escalat a assignació (CdG+extres)+0,5%</t>
  </si>
  <si>
    <t>(1) S'acepta un escreix especial i puntual per un nou grup del grau d'enginyeria de dades (36 punts)</t>
  </si>
  <si>
    <t>(2) S'acepta un escreix especial i puntual pel grau d'electrònica (60 punts), per un nou grup del grau del grau en enginyeria de dades (72 punts) i per nous itineraris del Màster universitari en Mobilitat Urbana (10 punts)</t>
  </si>
  <si>
    <t>Total encarregat</t>
  </si>
  <si>
    <t>Assig. de CdG</t>
  </si>
  <si>
    <t>(3) S'acepta un escreix especial i puntual pels nous itineraris del Màster universitari en Mobilitat Urbana (10 punts)</t>
  </si>
  <si>
    <t>(5) S'acepta un escreix especial i puntual pels nous itineraris  del Màster universitari en Mobilitat Urbana (40 punts)</t>
  </si>
  <si>
    <t>(6) S'encarreguen punts addicionals pel Grau en Intel·ligència Artificial segons acord  de viabilitat (324 punts) i s'accepta un escreix especial i puntual per un nou grup del grau d'enginyeria de dades (72 punts) i per nous itineraris pel Màster Universitari en Mobilitat Urbana  (10 punts)</t>
  </si>
  <si>
    <t xml:space="preserve">(8) S'accepta un escreix especial i puntual per la la nova especialitat del Màster Universitari en Enginyeria Aeronàutica (40 punts) </t>
  </si>
  <si>
    <t>(10) S'acepta un escreix  puntual de 45 punts del Grau en Ciències i Tecnologies del Mar</t>
  </si>
  <si>
    <t>(11) Redistribució centres participants docència del Grau en Ciències i Tecnologies del Mar (traspàs de 115 a EEABB)</t>
  </si>
  <si>
    <t>(12) S'acepta un escreix especial i puntual pel grau en paisatgisme (93 punts) i pel Grau en Ciències i Tecnologies del Mar (12 punts)</t>
  </si>
  <si>
    <t>2. Altres  estudis gestionats per una altra universitat en què col·labora professorat UPC</t>
  </si>
  <si>
    <t xml:space="preserve">Màster universitari en Millora Genètica Vegetal (UPV) </t>
  </si>
  <si>
    <t xml:space="preserve">MET </t>
  </si>
  <si>
    <t xml:space="preserve">Màster en Estudis Teatrals (UAB) </t>
  </si>
  <si>
    <t xml:space="preserve">MHC </t>
  </si>
  <si>
    <t xml:space="preserve">Màster interuniversitari d'Història de la Ciència (UAB) </t>
  </si>
  <si>
    <t xml:space="preserve">MPIC </t>
  </si>
  <si>
    <t xml:space="preserve">Màster en Protecció Integrada de Cultius (UdL) </t>
  </si>
  <si>
    <t xml:space="preserve">MNRA </t>
  </si>
  <si>
    <t xml:space="preserve">MGNSS </t>
  </si>
  <si>
    <r>
      <t xml:space="preserve">Master on Navigation and Related Application </t>
    </r>
    <r>
      <rPr>
        <sz val="9"/>
        <color rgb="FF000000"/>
        <rFont val="Arial"/>
        <family val="2"/>
      </rPr>
      <t xml:space="preserve">(PoliTorino) </t>
    </r>
  </si>
  <si>
    <r>
      <t xml:space="preserve">Master on Global Navigation Satellite Systems </t>
    </r>
    <r>
      <rPr>
        <sz val="9"/>
        <color rgb="FF000000"/>
        <rFont val="Arial"/>
        <family val="2"/>
      </rPr>
      <t xml:space="preserve">(ENAC, Toulouse) </t>
    </r>
  </si>
  <si>
    <t>(4) Redistribució als centres participants de docència del Grau en Ciències i Tecnologies del Mar (traspàs 99 punts d'ETSECCPB a EPSEVG i de 115 a EEABB)</t>
  </si>
  <si>
    <t>(9) Redistribució als centres participants de docència del Grau en Ciències i Tecnologies del Mar (traspàs de 99 punts d'ETSECCPB a EPSEVG).</t>
  </si>
  <si>
    <t>1. Assignació de grau i màster (inclou estudis gestionats per una altra universitat en què col·labora professorat de la UPC)</t>
  </si>
  <si>
    <t>MEDGC</t>
  </si>
  <si>
    <t>Màster en Estudis de Dones, Gènere i Ciutadania (UB)</t>
  </si>
  <si>
    <t>Unitat Bàsica</t>
  </si>
  <si>
    <r>
      <t xml:space="preserve">FME </t>
    </r>
    <r>
      <rPr>
        <b/>
        <vertAlign val="superscript"/>
        <sz val="10"/>
        <color theme="0"/>
        <rFont val="Arial"/>
        <family val="2"/>
      </rPr>
      <t>(1)</t>
    </r>
  </si>
  <si>
    <r>
      <t xml:space="preserve">ETSETB </t>
    </r>
    <r>
      <rPr>
        <b/>
        <vertAlign val="superscript"/>
        <sz val="10"/>
        <color theme="0"/>
        <rFont val="Arial"/>
        <family val="2"/>
      </rPr>
      <t>(2)</t>
    </r>
  </si>
  <si>
    <r>
      <t xml:space="preserve">ETSEIB </t>
    </r>
    <r>
      <rPr>
        <b/>
        <vertAlign val="superscript"/>
        <sz val="10"/>
        <color theme="0"/>
        <rFont val="Arial"/>
        <family val="2"/>
      </rPr>
      <t>(3)</t>
    </r>
  </si>
  <si>
    <r>
      <t xml:space="preserve">ETSECCPB </t>
    </r>
    <r>
      <rPr>
        <b/>
        <vertAlign val="superscript"/>
        <sz val="10"/>
        <color theme="0"/>
        <rFont val="Arial"/>
        <family val="2"/>
      </rPr>
      <t>(4)(5)</t>
    </r>
  </si>
  <si>
    <r>
      <t xml:space="preserve"> FIB </t>
    </r>
    <r>
      <rPr>
        <b/>
        <vertAlign val="superscript"/>
        <sz val="10"/>
        <color theme="0"/>
        <rFont val="Arial"/>
        <family val="2"/>
      </rPr>
      <t>(6)(7)</t>
    </r>
  </si>
  <si>
    <r>
      <t xml:space="preserve">EETAC </t>
    </r>
    <r>
      <rPr>
        <b/>
        <vertAlign val="superscript"/>
        <sz val="10"/>
        <color theme="0"/>
        <rFont val="Arial"/>
        <family val="2"/>
      </rPr>
      <t>(8)</t>
    </r>
  </si>
  <si>
    <r>
      <t xml:space="preserve">EPSEVG </t>
    </r>
    <r>
      <rPr>
        <b/>
        <vertAlign val="superscript"/>
        <sz val="10"/>
        <color theme="0"/>
        <rFont val="Arial"/>
        <family val="2"/>
      </rPr>
      <t>(9) (10)</t>
    </r>
  </si>
  <si>
    <r>
      <t>EEABB</t>
    </r>
    <r>
      <rPr>
        <b/>
        <vertAlign val="superscript"/>
        <sz val="10"/>
        <color theme="0"/>
        <rFont val="Arial"/>
        <family val="2"/>
      </rPr>
      <t xml:space="preserve"> (11) (12)</t>
    </r>
  </si>
  <si>
    <t>Unitat</t>
  </si>
  <si>
    <t>Taules de l’assignació definitiva de docència per al curs 2021/2022</t>
  </si>
  <si>
    <t>FME</t>
  </si>
  <si>
    <t xml:space="preserve">ETSECCPB </t>
  </si>
  <si>
    <t>EETAC</t>
  </si>
  <si>
    <t xml:space="preserve">EPSEVG </t>
  </si>
  <si>
    <t>IOC</t>
  </si>
  <si>
    <t>(1) Escreix especial i puntual a càrrec CLP departaments excedentaris</t>
  </si>
  <si>
    <t>(4) S'han afegit els punts del GCCG que coordina la UB (124 punts)</t>
  </si>
  <si>
    <t>(2) Nova titulació MCDS (44 punts)</t>
  </si>
  <si>
    <t>(3) L'assignació de la FIB (13.807 punts) conté els punts pel màster de formació del professorat (ICE) (13.087 + 715)</t>
  </si>
  <si>
    <r>
      <t xml:space="preserve">ETSETB </t>
    </r>
    <r>
      <rPr>
        <b/>
        <vertAlign val="superscript"/>
        <sz val="8"/>
        <color theme="0"/>
        <rFont val="Arial"/>
        <family val="2"/>
      </rPr>
      <t>(1)</t>
    </r>
  </si>
  <si>
    <r>
      <t xml:space="preserve">ETSEIB </t>
    </r>
    <r>
      <rPr>
        <b/>
        <vertAlign val="superscript"/>
        <sz val="8"/>
        <color theme="0"/>
        <rFont val="Arial"/>
        <family val="2"/>
      </rPr>
      <t>(2)</t>
    </r>
  </si>
  <si>
    <r>
      <t xml:space="preserve"> FIB </t>
    </r>
    <r>
      <rPr>
        <b/>
        <vertAlign val="superscript"/>
        <sz val="8"/>
        <color theme="0"/>
        <rFont val="Arial"/>
        <family val="2"/>
      </rPr>
      <t>(3)</t>
    </r>
  </si>
  <si>
    <r>
      <t>EEABB</t>
    </r>
    <r>
      <rPr>
        <b/>
        <vertAlign val="superscript"/>
        <sz val="8"/>
        <color theme="0"/>
        <rFont val="Arial"/>
        <family val="2"/>
      </rPr>
      <t xml:space="preserve"> (4)</t>
    </r>
  </si>
  <si>
    <r>
      <t>ICE</t>
    </r>
    <r>
      <rPr>
        <b/>
        <vertAlign val="superscript"/>
        <sz val="8"/>
        <color theme="0"/>
        <rFont val="Arial"/>
        <family val="2"/>
      </rPr>
      <t xml:space="preserve"> (3)</t>
    </r>
  </si>
  <si>
    <t>Taules de l’assignació definitiva de docència per al curs 2022/2023</t>
  </si>
  <si>
    <t>Taules de l’assignació definitiva de docència per al curs 2023/2024</t>
  </si>
  <si>
    <t>FIB</t>
  </si>
  <si>
    <t>UTP</t>
  </si>
  <si>
    <t>(1) Ampliació places grau matemàtiques</t>
  </si>
  <si>
    <t>ETSEIB</t>
  </si>
  <si>
    <t xml:space="preserve"> FIB</t>
  </si>
  <si>
    <t>EEABB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</si>
</sst>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_(* #,##0.0_);_(* \(#,##0.0\);_(* &quot;-&quot;??_);_(@_)"/>
    <numFmt numFmtId="166" formatCode="_-* #,##0.00\ [$€]_-;\-* #,##0.00\ [$€]_-;_-* &quot;-&quot;??\ [$€]_-;_-@_-"/>
    <numFmt numFmtId="167" formatCode="_(* #,##0_);_(* \(#,##0\);_(* &quot;-&quot;??_);_(@_)"/>
    <numFmt numFmtId="168" formatCode="0.0%"/>
  </numFmts>
  <fonts count="23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b/>
      <sz val="12"/>
      <color theme="3"/>
      <name val="Arial"/>
      <family val="2"/>
    </font>
    <font>
      <b/>
      <sz val="10"/>
      <color theme="3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10"/>
      <color theme="3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8"/>
      <color theme="1"/>
      <name val="Calibri"/>
      <family val="2"/>
      <scheme val="minor"/>
    </font>
    <font>
      <b/>
      <vertAlign val="superscript"/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0">
    <xf numFmtId="0" fontId="0" fillId="0" borderId="0"/>
    <xf numFmtId="166" fontId="1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2" fillId="0" borderId="0"/>
    <xf numFmtId="0" fontId="1" fillId="0" borderId="0"/>
    <xf numFmtId="9" fontId="8" fillId="0" borderId="0" applyFont="0" applyFill="0" applyBorder="0" applyAlignment="0" applyProtection="0"/>
    <xf numFmtId="0" fontId="2" fillId="0" borderId="0"/>
    <xf numFmtId="0" fontId="1" fillId="0" borderId="0"/>
  </cellStyleXfs>
  <cellXfs count="69">
    <xf numFmtId="0" fontId="0" fillId="0" borderId="0" xfId="0"/>
    <xf numFmtId="0" fontId="3" fillId="0" borderId="0" xfId="0" applyFont="1"/>
    <xf numFmtId="0" fontId="5" fillId="2" borderId="0" xfId="0" applyFont="1" applyFill="1"/>
    <xf numFmtId="0" fontId="5" fillId="0" borderId="0" xfId="0" applyFont="1"/>
    <xf numFmtId="165" fontId="9" fillId="0" borderId="1" xfId="2" applyNumberFormat="1" applyFont="1" applyFill="1" applyBorder="1" applyAlignment="1">
      <alignment horizontal="right" wrapText="1"/>
    </xf>
    <xf numFmtId="167" fontId="7" fillId="2" borderId="0" xfId="2" applyNumberFormat="1" applyFont="1" applyFill="1" applyBorder="1" applyAlignment="1">
      <alignment horizontal="right" wrapText="1"/>
    </xf>
    <xf numFmtId="0" fontId="3" fillId="0" borderId="0" xfId="0" applyFont="1" applyFill="1"/>
    <xf numFmtId="0" fontId="0" fillId="0" borderId="0" xfId="0" applyFill="1"/>
    <xf numFmtId="0" fontId="5" fillId="0" borderId="0" xfId="0" applyFont="1" applyAlignment="1">
      <alignment wrapText="1"/>
    </xf>
    <xf numFmtId="0" fontId="10" fillId="0" borderId="0" xfId="0" applyFont="1"/>
    <xf numFmtId="165" fontId="9" fillId="0" borderId="0" xfId="2" applyNumberFormat="1" applyFont="1" applyFill="1" applyBorder="1" applyAlignment="1">
      <alignment horizontal="right" wrapText="1"/>
    </xf>
    <xf numFmtId="0" fontId="11" fillId="0" borderId="0" xfId="0" applyFont="1" applyAlignment="1">
      <alignment vertical="center"/>
    </xf>
    <xf numFmtId="0" fontId="6" fillId="0" borderId="0" xfId="0" applyFont="1"/>
    <xf numFmtId="0" fontId="12" fillId="0" borderId="0" xfId="0" applyFont="1" applyAlignment="1">
      <alignment vertical="center"/>
    </xf>
    <xf numFmtId="0" fontId="5" fillId="0" borderId="0" xfId="0" applyFont="1" applyBorder="1"/>
    <xf numFmtId="0" fontId="0" fillId="0" borderId="0" xfId="0" applyBorder="1"/>
    <xf numFmtId="165" fontId="9" fillId="0" borderId="3" xfId="2" applyNumberFormat="1" applyFont="1" applyFill="1" applyBorder="1" applyAlignment="1">
      <alignment horizontal="right" wrapText="1"/>
    </xf>
    <xf numFmtId="0" fontId="13" fillId="2" borderId="0" xfId="0" applyFont="1" applyFill="1"/>
    <xf numFmtId="0" fontId="14" fillId="0" borderId="0" xfId="0" applyFont="1"/>
    <xf numFmtId="164" fontId="7" fillId="2" borderId="2" xfId="0" applyNumberFormat="1" applyFont="1" applyFill="1" applyBorder="1" applyAlignment="1">
      <alignment horizontal="left" wrapText="1"/>
    </xf>
    <xf numFmtId="167" fontId="7" fillId="0" borderId="2" xfId="2" applyNumberFormat="1" applyFont="1" applyFill="1" applyBorder="1" applyAlignment="1">
      <alignment horizontal="right" wrapText="1"/>
    </xf>
    <xf numFmtId="1" fontId="15" fillId="3" borderId="4" xfId="0" applyNumberFormat="1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4" xfId="4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left" vertical="center" wrapText="1"/>
    </xf>
    <xf numFmtId="167" fontId="15" fillId="3" borderId="4" xfId="2" applyNumberFormat="1" applyFont="1" applyFill="1" applyBorder="1" applyAlignment="1">
      <alignment horizontal="right" wrapText="1"/>
    </xf>
    <xf numFmtId="164" fontId="15" fillId="3" borderId="4" xfId="0" applyNumberFormat="1" applyFont="1" applyFill="1" applyBorder="1" applyAlignment="1">
      <alignment horizontal="left" wrapText="1"/>
    </xf>
    <xf numFmtId="1" fontId="17" fillId="4" borderId="4" xfId="8" applyNumberFormat="1" applyFont="1" applyFill="1" applyBorder="1" applyAlignment="1">
      <alignment horizontal="right" wrapText="1"/>
    </xf>
    <xf numFmtId="1" fontId="17" fillId="5" borderId="4" xfId="8" applyNumberFormat="1" applyFont="1" applyFill="1" applyBorder="1" applyAlignment="1">
      <alignment horizontal="right" wrapText="1"/>
    </xf>
    <xf numFmtId="168" fontId="15" fillId="3" borderId="4" xfId="2" applyNumberFormat="1" applyFont="1" applyFill="1" applyBorder="1" applyAlignment="1">
      <alignment horizontal="right" wrapText="1"/>
    </xf>
    <xf numFmtId="0" fontId="15" fillId="3" borderId="4" xfId="0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/>
    </xf>
    <xf numFmtId="0" fontId="15" fillId="3" borderId="4" xfId="5" applyFont="1" applyFill="1" applyBorder="1" applyAlignment="1">
      <alignment horizontal="center"/>
    </xf>
    <xf numFmtId="167" fontId="15" fillId="3" borderId="4" xfId="5" applyNumberFormat="1" applyFont="1" applyFill="1" applyBorder="1" applyAlignment="1">
      <alignment horizontal="right" wrapText="1"/>
    </xf>
    <xf numFmtId="4" fontId="15" fillId="3" borderId="4" xfId="5" applyNumberFormat="1" applyFont="1" applyFill="1" applyBorder="1" applyAlignment="1">
      <alignment horizontal="left" wrapText="1"/>
    </xf>
    <xf numFmtId="1" fontId="15" fillId="3" borderId="4" xfId="5" applyNumberFormat="1" applyFont="1" applyFill="1" applyBorder="1" applyAlignment="1">
      <alignment horizontal="right" wrapText="1"/>
    </xf>
    <xf numFmtId="3" fontId="2" fillId="5" borderId="4" xfId="5" applyNumberFormat="1" applyFont="1" applyFill="1" applyBorder="1" applyAlignment="1">
      <alignment horizontal="right" wrapText="1"/>
    </xf>
    <xf numFmtId="3" fontId="2" fillId="4" borderId="4" xfId="5" applyNumberFormat="1" applyFont="1" applyFill="1" applyBorder="1" applyAlignment="1">
      <alignment horizontal="right" wrapText="1"/>
    </xf>
    <xf numFmtId="0" fontId="18" fillId="0" borderId="0" xfId="0" applyFont="1" applyBorder="1"/>
    <xf numFmtId="165" fontId="19" fillId="0" borderId="0" xfId="2" applyNumberFormat="1" applyFont="1" applyFill="1" applyBorder="1" applyAlignment="1">
      <alignment horizontal="right" wrapText="1"/>
    </xf>
    <xf numFmtId="0" fontId="18" fillId="2" borderId="0" xfId="0" applyFont="1" applyFill="1" applyBorder="1"/>
    <xf numFmtId="0" fontId="6" fillId="2" borderId="0" xfId="0" applyFont="1" applyFill="1" applyBorder="1"/>
    <xf numFmtId="10" fontId="6" fillId="2" borderId="0" xfId="7" applyNumberFormat="1" applyFont="1" applyFill="1" applyBorder="1"/>
    <xf numFmtId="0" fontId="18" fillId="2" borderId="0" xfId="0" applyFont="1" applyFill="1" applyBorder="1" applyAlignment="1"/>
    <xf numFmtId="0" fontId="18" fillId="0" borderId="0" xfId="0" applyFont="1" applyBorder="1" applyAlignment="1"/>
    <xf numFmtId="0" fontId="6" fillId="0" borderId="0" xfId="0" applyFont="1" applyFill="1" applyBorder="1"/>
    <xf numFmtId="0" fontId="6" fillId="0" borderId="0" xfId="0" applyFont="1" applyBorder="1"/>
    <xf numFmtId="0" fontId="18" fillId="0" borderId="0" xfId="0" applyFont="1"/>
    <xf numFmtId="0" fontId="20" fillId="0" borderId="0" xfId="0" applyFont="1"/>
    <xf numFmtId="0" fontId="18" fillId="0" borderId="0" xfId="0" applyFont="1" applyAlignment="1">
      <alignment vertical="top"/>
    </xf>
    <xf numFmtId="0" fontId="18" fillId="0" borderId="0" xfId="0" applyFont="1" applyAlignment="1"/>
    <xf numFmtId="0" fontId="21" fillId="0" borderId="0" xfId="0" applyFont="1" applyBorder="1"/>
    <xf numFmtId="0" fontId="21" fillId="0" borderId="0" xfId="0" applyFont="1"/>
    <xf numFmtId="0" fontId="21" fillId="2" borderId="0" xfId="0" applyFont="1" applyFill="1"/>
    <xf numFmtId="0" fontId="0" fillId="2" borderId="0" xfId="0" applyFill="1"/>
    <xf numFmtId="10" fontId="0" fillId="2" borderId="0" xfId="7" applyNumberFormat="1" applyFont="1" applyFill="1"/>
    <xf numFmtId="3" fontId="17" fillId="4" borderId="4" xfId="8" applyNumberFormat="1" applyFont="1" applyFill="1" applyBorder="1" applyAlignment="1">
      <alignment horizontal="right" wrapText="1"/>
    </xf>
    <xf numFmtId="3" fontId="17" fillId="5" borderId="4" xfId="8" applyNumberFormat="1" applyFont="1" applyFill="1" applyBorder="1" applyAlignment="1">
      <alignment horizontal="right" wrapText="1"/>
    </xf>
    <xf numFmtId="168" fontId="7" fillId="0" borderId="2" xfId="2" applyNumberFormat="1" applyFont="1" applyFill="1" applyBorder="1" applyAlignment="1">
      <alignment horizontal="right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center"/>
    </xf>
    <xf numFmtId="0" fontId="21" fillId="2" borderId="0" xfId="0" applyFont="1" applyFill="1" applyAlignment="1">
      <alignment horizontal="left" vertical="top" wrapText="1"/>
    </xf>
    <xf numFmtId="0" fontId="18" fillId="2" borderId="0" xfId="0" applyFont="1" applyFill="1" applyBorder="1" applyAlignment="1">
      <alignment horizontal="left" vertical="top" wrapText="1"/>
    </xf>
    <xf numFmtId="0" fontId="18" fillId="2" borderId="0" xfId="0" applyFont="1" applyFill="1" applyBorder="1" applyAlignment="1">
      <alignment horizontal="left" wrapText="1"/>
    </xf>
    <xf numFmtId="0" fontId="18" fillId="0" borderId="0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3" fontId="15" fillId="3" borderId="4" xfId="5" applyNumberFormat="1" applyFont="1" applyFill="1" applyBorder="1" applyAlignment="1">
      <alignment horizontal="right" wrapText="1"/>
    </xf>
  </cellXfs>
  <cellStyles count="10">
    <cellStyle name="Euro" xfId="1" xr:uid="{00000000-0005-0000-0000-000000000000}"/>
    <cellStyle name="Normal" xfId="0" builtinId="0"/>
    <cellStyle name="Normal 2" xfId="6" xr:uid="{00000000-0005-0000-0000-000002000000}"/>
    <cellStyle name="Normal 3" xfId="9" xr:uid="{00000000-0005-0000-0000-000003000000}"/>
    <cellStyle name="Normal_clp" xfId="2" xr:uid="{00000000-0005-0000-0000-000004000000}"/>
    <cellStyle name="Normal_Full1" xfId="4" xr:uid="{00000000-0005-0000-0000-000005000000}"/>
    <cellStyle name="Normal_Full1_2" xfId="8" xr:uid="{00000000-0005-0000-0000-000006000000}"/>
    <cellStyle name="Normal_Full3" xfId="5" xr:uid="{00000000-0005-0000-0000-000007000000}"/>
    <cellStyle name="Normal_Hoja1_1" xfId="3" xr:uid="{00000000-0005-0000-0000-000008000000}"/>
    <cellStyle name="Percentatge" xfId="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08DF6-56BA-443D-810A-413ACE5CD3ED}">
  <dimension ref="A1:T67"/>
  <sheetViews>
    <sheetView showGridLines="0" tabSelected="1" showRuler="0" showWhiteSpace="0" topLeftCell="A49" zoomScale="90" zoomScaleNormal="90" workbookViewId="0">
      <selection activeCell="B76" sqref="B76"/>
    </sheetView>
  </sheetViews>
  <sheetFormatPr defaultColWidth="8.6640625" defaultRowHeight="13.2" x14ac:dyDescent="0.25"/>
  <cols>
    <col min="1" max="1" width="16.109375" style="3" customWidth="1"/>
    <col min="2" max="2" width="7.6640625" style="7" customWidth="1"/>
    <col min="3" max="3" width="10" style="7" customWidth="1"/>
    <col min="4" max="4" width="8.33203125" style="7" customWidth="1"/>
    <col min="5" max="5" width="11.109375" customWidth="1"/>
    <col min="6" max="6" width="10.88671875" customWidth="1"/>
    <col min="7" max="7" width="13.33203125" customWidth="1"/>
    <col min="8" max="8" width="7.88671875" customWidth="1"/>
    <col min="9" max="9" width="7.6640625" customWidth="1"/>
    <col min="10" max="10" width="9.109375" customWidth="1"/>
    <col min="11" max="11" width="8.5546875" customWidth="1"/>
    <col min="12" max="12" width="10" style="3" customWidth="1"/>
    <col min="13" max="13" width="8.44140625" customWidth="1"/>
    <col min="14" max="14" width="7.6640625" customWidth="1"/>
    <col min="15" max="15" width="9.33203125" customWidth="1"/>
    <col min="16" max="16" width="7.6640625" customWidth="1"/>
    <col min="17" max="17" width="8.33203125" customWidth="1"/>
    <col min="18" max="19" width="5.6640625" customWidth="1"/>
    <col min="20" max="20" width="8.6640625" bestFit="1" customWidth="1"/>
  </cols>
  <sheetData>
    <row r="1" spans="1:20" ht="15.6" x14ac:dyDescent="0.3">
      <c r="A1" s="17" t="s">
        <v>108</v>
      </c>
      <c r="B1" s="6"/>
      <c r="C1" s="6"/>
      <c r="D1" s="6"/>
      <c r="E1" s="1"/>
      <c r="F1" s="1"/>
      <c r="G1" s="1"/>
      <c r="H1" s="1"/>
      <c r="I1" s="1"/>
      <c r="J1" s="1"/>
      <c r="K1" s="1"/>
      <c r="L1" s="9"/>
      <c r="M1" s="1"/>
      <c r="N1" s="1"/>
      <c r="O1" s="1"/>
      <c r="P1" s="1"/>
      <c r="Q1" s="1"/>
    </row>
    <row r="2" spans="1:20" x14ac:dyDescent="0.25">
      <c r="A2" s="18" t="s">
        <v>79</v>
      </c>
      <c r="B2" s="6"/>
      <c r="C2" s="6"/>
      <c r="D2" s="6"/>
      <c r="E2" s="1"/>
      <c r="F2" s="1"/>
      <c r="G2" s="1"/>
      <c r="H2" s="1"/>
      <c r="I2" s="1"/>
      <c r="J2" s="1"/>
      <c r="K2" s="1"/>
      <c r="L2" s="9"/>
      <c r="M2" s="1"/>
      <c r="N2" s="1"/>
      <c r="O2" s="1"/>
      <c r="P2" s="1"/>
      <c r="Q2" s="1"/>
    </row>
    <row r="3" spans="1:20" x14ac:dyDescent="0.25">
      <c r="B3" s="6"/>
      <c r="C3" s="6"/>
      <c r="D3" s="6"/>
      <c r="E3" s="1"/>
      <c r="F3" s="1"/>
      <c r="H3" s="1"/>
      <c r="I3" s="1"/>
      <c r="J3" s="1"/>
      <c r="K3" s="1"/>
      <c r="L3" s="9"/>
      <c r="M3" s="1"/>
      <c r="N3" s="1"/>
      <c r="O3" s="1"/>
      <c r="P3" s="1"/>
      <c r="Q3" s="1"/>
    </row>
    <row r="4" spans="1:20" ht="13.2" customHeight="1" x14ac:dyDescent="0.25">
      <c r="A4" s="59" t="s">
        <v>82</v>
      </c>
      <c r="B4" s="60" t="s">
        <v>36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2"/>
    </row>
    <row r="5" spans="1:20" s="8" customFormat="1" ht="15.6" x14ac:dyDescent="0.25">
      <c r="A5" s="59"/>
      <c r="B5" s="21" t="s">
        <v>83</v>
      </c>
      <c r="C5" s="21" t="s">
        <v>37</v>
      </c>
      <c r="D5" s="21" t="s">
        <v>48</v>
      </c>
      <c r="E5" s="21" t="s">
        <v>16</v>
      </c>
      <c r="F5" s="21" t="s">
        <v>112</v>
      </c>
      <c r="G5" s="21" t="s">
        <v>94</v>
      </c>
      <c r="H5" s="21" t="s">
        <v>113</v>
      </c>
      <c r="I5" s="21" t="s">
        <v>49</v>
      </c>
      <c r="J5" s="21" t="s">
        <v>50</v>
      </c>
      <c r="K5" s="21" t="s">
        <v>51</v>
      </c>
      <c r="L5" s="21" t="s">
        <v>95</v>
      </c>
      <c r="M5" s="21" t="s">
        <v>17</v>
      </c>
      <c r="N5" s="21" t="s">
        <v>52</v>
      </c>
      <c r="O5" s="21" t="s">
        <v>96</v>
      </c>
      <c r="P5" s="21" t="s">
        <v>46</v>
      </c>
      <c r="Q5" s="21" t="s">
        <v>114</v>
      </c>
      <c r="R5" s="21" t="s">
        <v>15</v>
      </c>
      <c r="S5" s="21" t="s">
        <v>32</v>
      </c>
      <c r="T5" s="23" t="s">
        <v>0</v>
      </c>
    </row>
    <row r="6" spans="1:20" ht="16.95" customHeight="1" x14ac:dyDescent="0.25">
      <c r="A6" s="24" t="s">
        <v>37</v>
      </c>
      <c r="B6" s="56"/>
      <c r="C6" s="56">
        <v>121.2</v>
      </c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25">
        <f t="shared" ref="T6:T43" si="0">SUM(B6:S6)</f>
        <v>121.2</v>
      </c>
    </row>
    <row r="7" spans="1:20" ht="16.95" customHeight="1" x14ac:dyDescent="0.25">
      <c r="A7" s="24" t="s">
        <v>16</v>
      </c>
      <c r="B7" s="57"/>
      <c r="C7" s="57"/>
      <c r="D7" s="57"/>
      <c r="E7" s="57">
        <v>49.5</v>
      </c>
      <c r="F7" s="57"/>
      <c r="G7" s="57">
        <v>13.5</v>
      </c>
      <c r="H7" s="57">
        <v>33.75</v>
      </c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25">
        <f t="shared" si="0"/>
        <v>96.75</v>
      </c>
    </row>
    <row r="8" spans="1:20" ht="16.95" customHeight="1" x14ac:dyDescent="0.25">
      <c r="A8" s="24" t="s">
        <v>109</v>
      </c>
      <c r="B8" s="56"/>
      <c r="C8" s="56"/>
      <c r="D8" s="56"/>
      <c r="E8" s="56"/>
      <c r="F8" s="56"/>
      <c r="G8" s="56"/>
      <c r="H8" s="56">
        <v>54</v>
      </c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25">
        <f t="shared" si="0"/>
        <v>54</v>
      </c>
    </row>
    <row r="9" spans="1:20" ht="16.95" customHeight="1" x14ac:dyDescent="0.25">
      <c r="A9" s="24" t="s">
        <v>31</v>
      </c>
      <c r="B9" s="57">
        <v>0</v>
      </c>
      <c r="C9" s="57"/>
      <c r="D9" s="57"/>
      <c r="E9" s="57"/>
      <c r="F9" s="57"/>
      <c r="G9" s="57"/>
      <c r="H9" s="57">
        <v>587.56999999999994</v>
      </c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25">
        <f t="shared" si="0"/>
        <v>587.56999999999994</v>
      </c>
    </row>
    <row r="10" spans="1:20" ht="16.95" customHeight="1" x14ac:dyDescent="0.25">
      <c r="A10" s="24" t="s">
        <v>30</v>
      </c>
      <c r="B10" s="56"/>
      <c r="C10" s="56"/>
      <c r="D10" s="56"/>
      <c r="E10" s="56"/>
      <c r="F10" s="56">
        <v>21.3</v>
      </c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25">
        <f t="shared" si="0"/>
        <v>21.3</v>
      </c>
    </row>
    <row r="11" spans="1:20" ht="16.95" customHeight="1" x14ac:dyDescent="0.25">
      <c r="A11" s="26" t="s">
        <v>97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25">
        <f t="shared" si="0"/>
        <v>0</v>
      </c>
    </row>
    <row r="12" spans="1:20" ht="16.95" customHeight="1" x14ac:dyDescent="0.25">
      <c r="A12" s="26" t="s">
        <v>7</v>
      </c>
      <c r="B12" s="56">
        <v>3.75</v>
      </c>
      <c r="C12" s="56"/>
      <c r="D12" s="56"/>
      <c r="E12" s="56">
        <v>789.86999999999989</v>
      </c>
      <c r="F12" s="56"/>
      <c r="G12" s="56"/>
      <c r="H12" s="56">
        <v>3080.5</v>
      </c>
      <c r="I12" s="56"/>
      <c r="J12" s="56"/>
      <c r="K12" s="56"/>
      <c r="L12" s="56">
        <v>792.3</v>
      </c>
      <c r="M12" s="56"/>
      <c r="N12" s="56"/>
      <c r="O12" s="56">
        <v>395.59731975060038</v>
      </c>
      <c r="P12" s="56"/>
      <c r="Q12" s="56"/>
      <c r="R12" s="56"/>
      <c r="S12" s="56"/>
      <c r="T12" s="25">
        <f t="shared" si="0"/>
        <v>5062.0173197506001</v>
      </c>
    </row>
    <row r="13" spans="1:20" ht="16.95" customHeight="1" x14ac:dyDescent="0.25">
      <c r="A13" s="26" t="s">
        <v>8</v>
      </c>
      <c r="B13" s="57"/>
      <c r="C13" s="57">
        <v>1186.9650000000001</v>
      </c>
      <c r="D13" s="57"/>
      <c r="E13" s="57"/>
      <c r="F13" s="57">
        <v>525.34249999999997</v>
      </c>
      <c r="G13" s="57">
        <v>11.637840000000001</v>
      </c>
      <c r="H13" s="57"/>
      <c r="I13" s="57"/>
      <c r="J13" s="57"/>
      <c r="K13" s="57">
        <v>1667.7378145818188</v>
      </c>
      <c r="L13" s="57">
        <v>13.5</v>
      </c>
      <c r="M13" s="57"/>
      <c r="N13" s="57"/>
      <c r="O13" s="57">
        <v>564.10397504991408</v>
      </c>
      <c r="P13" s="57"/>
      <c r="Q13" s="57">
        <v>13.122499999999999</v>
      </c>
      <c r="R13" s="57"/>
      <c r="S13" s="57"/>
      <c r="T13" s="25">
        <f t="shared" si="0"/>
        <v>3982.409629631733</v>
      </c>
    </row>
    <row r="14" spans="1:20" ht="16.95" customHeight="1" x14ac:dyDescent="0.25">
      <c r="A14" s="26" t="s">
        <v>18</v>
      </c>
      <c r="B14" s="56">
        <v>19</v>
      </c>
      <c r="C14" s="56">
        <v>1085.45</v>
      </c>
      <c r="D14" s="56"/>
      <c r="E14" s="56">
        <v>6.24</v>
      </c>
      <c r="F14" s="56">
        <v>1618.6080999999999</v>
      </c>
      <c r="G14" s="56"/>
      <c r="H14" s="56">
        <v>697.25</v>
      </c>
      <c r="I14" s="56">
        <v>324.47500000000002</v>
      </c>
      <c r="J14" s="56"/>
      <c r="K14" s="56">
        <v>1585.527724</v>
      </c>
      <c r="L14" s="56">
        <v>83</v>
      </c>
      <c r="M14" s="56"/>
      <c r="N14" s="56"/>
      <c r="O14" s="56">
        <v>479.6239214688261</v>
      </c>
      <c r="P14" s="56"/>
      <c r="Q14" s="56">
        <v>5.625</v>
      </c>
      <c r="R14" s="56"/>
      <c r="S14" s="56"/>
      <c r="T14" s="25">
        <f t="shared" si="0"/>
        <v>5904.7997454688257</v>
      </c>
    </row>
    <row r="15" spans="1:20" ht="16.95" customHeight="1" x14ac:dyDescent="0.25">
      <c r="A15" s="26" t="s">
        <v>10</v>
      </c>
      <c r="B15" s="57"/>
      <c r="C15" s="57">
        <v>1231.9000000000003</v>
      </c>
      <c r="D15" s="57"/>
      <c r="E15" s="57">
        <v>9.6999999999999993</v>
      </c>
      <c r="F15" s="57">
        <v>1622.1194400000002</v>
      </c>
      <c r="G15" s="57">
        <v>19.200000000000003</v>
      </c>
      <c r="H15" s="57"/>
      <c r="I15" s="57">
        <v>276</v>
      </c>
      <c r="J15" s="57"/>
      <c r="K15" s="57">
        <v>1294.9082959999998</v>
      </c>
      <c r="L15" s="57"/>
      <c r="M15" s="57"/>
      <c r="N15" s="57">
        <v>183.49</v>
      </c>
      <c r="O15" s="57">
        <v>575.92083201961418</v>
      </c>
      <c r="P15" s="57"/>
      <c r="Q15" s="57"/>
      <c r="R15" s="57"/>
      <c r="S15" s="57">
        <v>19.312000000000001</v>
      </c>
      <c r="T15" s="25">
        <f t="shared" si="0"/>
        <v>5232.5505680196138</v>
      </c>
    </row>
    <row r="16" spans="1:20" ht="16.95" customHeight="1" x14ac:dyDescent="0.25">
      <c r="A16" s="26" t="s">
        <v>11</v>
      </c>
      <c r="B16" s="56"/>
      <c r="C16" s="56">
        <v>1550.8875</v>
      </c>
      <c r="D16" s="56"/>
      <c r="E16" s="56">
        <v>2258.5700000000002</v>
      </c>
      <c r="F16" s="56">
        <v>1019.9326</v>
      </c>
      <c r="G16" s="56">
        <v>185.40432000000001</v>
      </c>
      <c r="H16" s="56">
        <v>39.700000000000003</v>
      </c>
      <c r="I16" s="56">
        <v>108.9</v>
      </c>
      <c r="J16" s="56"/>
      <c r="K16" s="56">
        <v>1709.8652583999999</v>
      </c>
      <c r="L16" s="56">
        <v>710.00000000000023</v>
      </c>
      <c r="M16" s="56">
        <v>18</v>
      </c>
      <c r="N16" s="56"/>
      <c r="O16" s="56">
        <v>519.15279900191308</v>
      </c>
      <c r="P16" s="56"/>
      <c r="Q16" s="56">
        <v>68.025000000000006</v>
      </c>
      <c r="R16" s="56">
        <v>2.25</v>
      </c>
      <c r="S16" s="56">
        <v>12.875</v>
      </c>
      <c r="T16" s="25">
        <f t="shared" si="0"/>
        <v>8203.5624774019125</v>
      </c>
    </row>
    <row r="17" spans="1:20" ht="16.95" customHeight="1" x14ac:dyDescent="0.25">
      <c r="A17" s="26" t="s">
        <v>19</v>
      </c>
      <c r="B17" s="57"/>
      <c r="C17" s="57">
        <v>1400.0875000000001</v>
      </c>
      <c r="D17" s="57"/>
      <c r="E17" s="57">
        <v>4.8</v>
      </c>
      <c r="F17" s="57">
        <v>1722.1510000000001</v>
      </c>
      <c r="G17" s="57"/>
      <c r="H17" s="57"/>
      <c r="I17" s="57"/>
      <c r="J17" s="57"/>
      <c r="K17" s="57">
        <v>897.44571799999994</v>
      </c>
      <c r="L17" s="57"/>
      <c r="M17" s="57"/>
      <c r="N17" s="57">
        <v>414.03494999999998</v>
      </c>
      <c r="O17" s="57">
        <v>502.00078513616222</v>
      </c>
      <c r="P17" s="57"/>
      <c r="Q17" s="57">
        <v>1.5750000000000002</v>
      </c>
      <c r="R17" s="57"/>
      <c r="S17" s="57"/>
      <c r="T17" s="25">
        <f t="shared" si="0"/>
        <v>4942.0949531361621</v>
      </c>
    </row>
    <row r="18" spans="1:20" ht="16.95" customHeight="1" x14ac:dyDescent="0.25">
      <c r="A18" s="26" t="s">
        <v>20</v>
      </c>
      <c r="B18" s="56"/>
      <c r="C18" s="56">
        <v>1202.9000000000001</v>
      </c>
      <c r="D18" s="56"/>
      <c r="E18" s="56">
        <v>102.4</v>
      </c>
      <c r="F18" s="56">
        <v>1145.3537999999999</v>
      </c>
      <c r="G18" s="56">
        <v>54</v>
      </c>
      <c r="H18" s="56">
        <v>46.2</v>
      </c>
      <c r="I18" s="56">
        <v>142.19999999999999</v>
      </c>
      <c r="J18" s="56"/>
      <c r="K18" s="56">
        <v>2014.025679212727</v>
      </c>
      <c r="L18" s="56">
        <v>140.4</v>
      </c>
      <c r="M18" s="56"/>
      <c r="N18" s="56"/>
      <c r="O18" s="56">
        <v>361.50941111999828</v>
      </c>
      <c r="P18" s="56">
        <v>139.25</v>
      </c>
      <c r="Q18" s="56"/>
      <c r="R18" s="56"/>
      <c r="S18" s="56">
        <v>25.76</v>
      </c>
      <c r="T18" s="25">
        <f t="shared" si="0"/>
        <v>5373.9988903327248</v>
      </c>
    </row>
    <row r="19" spans="1:20" ht="16.95" customHeight="1" x14ac:dyDescent="0.25">
      <c r="A19" s="26" t="s">
        <v>12</v>
      </c>
      <c r="B19" s="57">
        <v>794.84</v>
      </c>
      <c r="C19" s="57">
        <v>396.30000000000013</v>
      </c>
      <c r="D19" s="57"/>
      <c r="E19" s="57"/>
      <c r="F19" s="57">
        <v>569.75</v>
      </c>
      <c r="G19" s="57">
        <v>67.5</v>
      </c>
      <c r="H19" s="57">
        <v>865.94999999999993</v>
      </c>
      <c r="I19" s="57"/>
      <c r="J19" s="57"/>
      <c r="K19" s="57"/>
      <c r="L19" s="57"/>
      <c r="M19" s="57"/>
      <c r="N19" s="57"/>
      <c r="O19" s="57"/>
      <c r="P19" s="57"/>
      <c r="Q19" s="57">
        <v>2.4749999999999996</v>
      </c>
      <c r="R19" s="57">
        <v>12</v>
      </c>
      <c r="S19" s="57">
        <v>25.76</v>
      </c>
      <c r="T19" s="25">
        <f t="shared" si="0"/>
        <v>2734.5750000000003</v>
      </c>
    </row>
    <row r="20" spans="1:20" ht="16.95" customHeight="1" x14ac:dyDescent="0.25">
      <c r="A20" s="26" t="s">
        <v>47</v>
      </c>
      <c r="B20" s="56"/>
      <c r="C20" s="56">
        <v>1672.2499999999995</v>
      </c>
      <c r="D20" s="56"/>
      <c r="E20" s="56"/>
      <c r="F20" s="56">
        <v>661.5</v>
      </c>
      <c r="G20" s="56"/>
      <c r="H20" s="56"/>
      <c r="I20" s="56"/>
      <c r="J20" s="56"/>
      <c r="K20" s="56">
        <v>1240.9782</v>
      </c>
      <c r="L20" s="56">
        <v>274</v>
      </c>
      <c r="M20" s="56"/>
      <c r="N20" s="56">
        <v>52.5</v>
      </c>
      <c r="O20" s="56">
        <v>1037.5274351765572</v>
      </c>
      <c r="P20" s="56"/>
      <c r="Q20" s="56"/>
      <c r="R20" s="56"/>
      <c r="S20" s="56">
        <v>13.622</v>
      </c>
      <c r="T20" s="25">
        <f t="shared" si="0"/>
        <v>4952.3776351765573</v>
      </c>
    </row>
    <row r="21" spans="1:20" ht="16.95" customHeight="1" x14ac:dyDescent="0.25">
      <c r="A21" s="26" t="s">
        <v>34</v>
      </c>
      <c r="B21" s="57">
        <v>261.31</v>
      </c>
      <c r="C21" s="57">
        <v>830.40000000000009</v>
      </c>
      <c r="D21" s="57"/>
      <c r="E21" s="57">
        <v>5.4</v>
      </c>
      <c r="F21" s="57">
        <v>800.92150000000004</v>
      </c>
      <c r="G21" s="57"/>
      <c r="H21" s="57">
        <v>4115.2</v>
      </c>
      <c r="I21" s="57"/>
      <c r="J21" s="57"/>
      <c r="K21" s="57">
        <v>567.09996799999999</v>
      </c>
      <c r="L21" s="57"/>
      <c r="M21" s="57"/>
      <c r="N21" s="57"/>
      <c r="O21" s="57">
        <v>594.41624631734089</v>
      </c>
      <c r="P21" s="57"/>
      <c r="Q21" s="57"/>
      <c r="R21" s="57">
        <v>9</v>
      </c>
      <c r="S21" s="57">
        <v>12.875</v>
      </c>
      <c r="T21" s="25">
        <f t="shared" si="0"/>
        <v>7196.622714317341</v>
      </c>
    </row>
    <row r="22" spans="1:20" ht="16.95" customHeight="1" x14ac:dyDescent="0.25">
      <c r="A22" s="26" t="s">
        <v>21</v>
      </c>
      <c r="B22" s="56"/>
      <c r="C22" s="56">
        <v>901.59999999999991</v>
      </c>
      <c r="D22" s="56"/>
      <c r="E22" s="56"/>
      <c r="F22" s="56">
        <v>1208.8889000000001</v>
      </c>
      <c r="G22" s="56">
        <v>6.75</v>
      </c>
      <c r="H22" s="56"/>
      <c r="I22" s="56"/>
      <c r="J22" s="56"/>
      <c r="K22" s="56"/>
      <c r="L22" s="56">
        <v>13.5</v>
      </c>
      <c r="M22" s="56"/>
      <c r="N22" s="56"/>
      <c r="O22" s="56"/>
      <c r="P22" s="56"/>
      <c r="Q22" s="56"/>
      <c r="R22" s="56"/>
      <c r="S22" s="56">
        <v>25.76</v>
      </c>
      <c r="T22" s="25">
        <f t="shared" si="0"/>
        <v>2156.4989000000005</v>
      </c>
    </row>
    <row r="23" spans="1:20" ht="16.95" customHeight="1" x14ac:dyDescent="0.25">
      <c r="A23" s="26" t="s">
        <v>22</v>
      </c>
      <c r="B23" s="57"/>
      <c r="C23" s="57">
        <v>560.55000000000007</v>
      </c>
      <c r="D23" s="57"/>
      <c r="E23" s="57"/>
      <c r="F23" s="57">
        <v>585.52699999999993</v>
      </c>
      <c r="G23" s="57"/>
      <c r="H23" s="57"/>
      <c r="I23" s="57"/>
      <c r="J23" s="57"/>
      <c r="K23" s="57">
        <v>1177.4164000000001</v>
      </c>
      <c r="L23" s="57"/>
      <c r="M23" s="57"/>
      <c r="N23" s="57"/>
      <c r="O23" s="57">
        <v>296.43400196757091</v>
      </c>
      <c r="P23" s="57"/>
      <c r="Q23" s="57"/>
      <c r="R23" s="57"/>
      <c r="S23" s="57">
        <v>27.18</v>
      </c>
      <c r="T23" s="25">
        <f t="shared" si="0"/>
        <v>2647.1074019675711</v>
      </c>
    </row>
    <row r="24" spans="1:20" ht="16.95" customHeight="1" x14ac:dyDescent="0.25">
      <c r="A24" s="26" t="s">
        <v>23</v>
      </c>
      <c r="B24" s="56"/>
      <c r="C24" s="56">
        <v>16.55</v>
      </c>
      <c r="D24" s="56"/>
      <c r="E24" s="56">
        <v>88</v>
      </c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>
        <v>2463.4549999999999</v>
      </c>
      <c r="Q24" s="56"/>
      <c r="R24" s="56"/>
      <c r="S24" s="56">
        <v>12.875</v>
      </c>
      <c r="T24" s="25">
        <f t="shared" si="0"/>
        <v>2580.88</v>
      </c>
    </row>
    <row r="25" spans="1:20" ht="16.95" customHeight="1" x14ac:dyDescent="0.25">
      <c r="A25" s="26" t="s">
        <v>24</v>
      </c>
      <c r="B25" s="57">
        <v>23.5</v>
      </c>
      <c r="C25" s="57">
        <v>1637.425</v>
      </c>
      <c r="D25" s="57"/>
      <c r="E25" s="57">
        <v>264.77999999999997</v>
      </c>
      <c r="F25" s="57">
        <v>1816.6939999999997</v>
      </c>
      <c r="G25" s="57">
        <v>36.18</v>
      </c>
      <c r="H25" s="57">
        <v>524.5</v>
      </c>
      <c r="I25" s="57">
        <v>151.69999999999999</v>
      </c>
      <c r="J25" s="57"/>
      <c r="K25" s="57">
        <v>557.61479999999995</v>
      </c>
      <c r="L25" s="57">
        <v>154.29999999999998</v>
      </c>
      <c r="M25" s="57">
        <v>1180.9839999999999</v>
      </c>
      <c r="N25" s="57">
        <v>199.5</v>
      </c>
      <c r="O25" s="57">
        <v>340.13818539270051</v>
      </c>
      <c r="P25" s="57">
        <v>16.25</v>
      </c>
      <c r="Q25" s="57">
        <v>4.5</v>
      </c>
      <c r="R25" s="57"/>
      <c r="S25" s="57"/>
      <c r="T25" s="25">
        <f t="shared" si="0"/>
        <v>6908.0659853927</v>
      </c>
    </row>
    <row r="26" spans="1:20" ht="16.95" customHeight="1" x14ac:dyDescent="0.25">
      <c r="A26" s="26" t="s">
        <v>13</v>
      </c>
      <c r="B26" s="56"/>
      <c r="C26" s="56"/>
      <c r="D26" s="56">
        <v>4779.8249999999998</v>
      </c>
      <c r="E26" s="56"/>
      <c r="F26" s="56"/>
      <c r="G26" s="56"/>
      <c r="H26" s="56"/>
      <c r="I26" s="56"/>
      <c r="J26" s="56">
        <v>1685.6849999999999</v>
      </c>
      <c r="K26" s="56"/>
      <c r="L26" s="56"/>
      <c r="M26" s="56"/>
      <c r="N26" s="56"/>
      <c r="O26" s="56"/>
      <c r="P26" s="56"/>
      <c r="Q26" s="56"/>
      <c r="R26" s="56"/>
      <c r="S26" s="56"/>
      <c r="T26" s="25">
        <f t="shared" si="0"/>
        <v>6465.51</v>
      </c>
    </row>
    <row r="27" spans="1:20" ht="16.95" customHeight="1" x14ac:dyDescent="0.25">
      <c r="A27" s="26" t="s">
        <v>25</v>
      </c>
      <c r="B27" s="57"/>
      <c r="C27" s="57">
        <v>689.65</v>
      </c>
      <c r="D27" s="57"/>
      <c r="E27" s="57"/>
      <c r="F27" s="57">
        <v>883.78620000000001</v>
      </c>
      <c r="G27" s="57"/>
      <c r="H27" s="57"/>
      <c r="I27" s="57"/>
      <c r="J27" s="57"/>
      <c r="K27" s="57">
        <v>864.77820000000008</v>
      </c>
      <c r="L27" s="57">
        <v>39.6</v>
      </c>
      <c r="M27" s="57">
        <v>2.6999999999999993</v>
      </c>
      <c r="N27" s="57"/>
      <c r="O27" s="57">
        <v>275.5212949348205</v>
      </c>
      <c r="P27" s="57"/>
      <c r="Q27" s="57"/>
      <c r="R27" s="57"/>
      <c r="S27" s="57"/>
      <c r="T27" s="25">
        <f t="shared" si="0"/>
        <v>2756.0356949348206</v>
      </c>
    </row>
    <row r="28" spans="1:20" ht="16.95" customHeight="1" x14ac:dyDescent="0.25">
      <c r="A28" s="26" t="s">
        <v>14</v>
      </c>
      <c r="B28" s="56">
        <v>3.75</v>
      </c>
      <c r="C28" s="56">
        <v>332.1</v>
      </c>
      <c r="D28" s="56"/>
      <c r="E28" s="56">
        <v>3124.38</v>
      </c>
      <c r="F28" s="56">
        <v>40.5</v>
      </c>
      <c r="G28" s="56">
        <v>5.9399999999999995</v>
      </c>
      <c r="H28" s="56">
        <v>277.89999999999998</v>
      </c>
      <c r="I28" s="56"/>
      <c r="J28" s="56"/>
      <c r="K28" s="56"/>
      <c r="L28" s="56">
        <v>1331.9400000000005</v>
      </c>
      <c r="M28" s="56"/>
      <c r="N28" s="56"/>
      <c r="O28" s="56"/>
      <c r="P28" s="56"/>
      <c r="Q28" s="56">
        <v>8.1</v>
      </c>
      <c r="R28" s="56">
        <v>2.25</v>
      </c>
      <c r="S28" s="56"/>
      <c r="T28" s="25">
        <f t="shared" si="0"/>
        <v>5126.8600000000006</v>
      </c>
    </row>
    <row r="29" spans="1:20" ht="16.95" customHeight="1" x14ac:dyDescent="0.25">
      <c r="A29" s="26" t="s">
        <v>110</v>
      </c>
      <c r="B29" s="57"/>
      <c r="C29" s="57"/>
      <c r="D29" s="57">
        <v>2141</v>
      </c>
      <c r="E29" s="57"/>
      <c r="F29" s="57"/>
      <c r="G29" s="57">
        <v>13.5</v>
      </c>
      <c r="H29" s="57"/>
      <c r="I29" s="57"/>
      <c r="J29" s="57">
        <v>648.76499999999987</v>
      </c>
      <c r="K29" s="57"/>
      <c r="L29" s="57"/>
      <c r="M29" s="57">
        <v>30</v>
      </c>
      <c r="N29" s="57"/>
      <c r="O29" s="57"/>
      <c r="P29" s="57"/>
      <c r="Q29" s="57">
        <v>432.38140000000004</v>
      </c>
      <c r="R29" s="57"/>
      <c r="S29" s="57"/>
      <c r="T29" s="25">
        <f t="shared" si="0"/>
        <v>3265.6464000000001</v>
      </c>
    </row>
    <row r="30" spans="1:20" ht="16.95" customHeight="1" x14ac:dyDescent="0.25">
      <c r="A30" s="26" t="s">
        <v>9</v>
      </c>
      <c r="B30" s="56"/>
      <c r="C30" s="56"/>
      <c r="D30" s="56"/>
      <c r="E30" s="56"/>
      <c r="F30" s="56"/>
      <c r="G30" s="56"/>
      <c r="H30" s="56"/>
      <c r="I30" s="56">
        <v>2265.8000000000002</v>
      </c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25">
        <f t="shared" si="0"/>
        <v>2265.8000000000002</v>
      </c>
    </row>
    <row r="31" spans="1:20" ht="16.95" customHeight="1" x14ac:dyDescent="0.25">
      <c r="A31" s="26" t="s">
        <v>27</v>
      </c>
      <c r="B31" s="57">
        <v>9</v>
      </c>
      <c r="C31" s="57">
        <v>92.9</v>
      </c>
      <c r="D31" s="57"/>
      <c r="E31" s="57">
        <v>1460.63</v>
      </c>
      <c r="F31" s="57">
        <v>32.4</v>
      </c>
      <c r="G31" s="57">
        <v>11.637840000000001</v>
      </c>
      <c r="H31" s="57">
        <v>16</v>
      </c>
      <c r="I31" s="57"/>
      <c r="J31" s="57"/>
      <c r="K31" s="57"/>
      <c r="L31" s="57">
        <v>910.65</v>
      </c>
      <c r="M31" s="57"/>
      <c r="N31" s="57"/>
      <c r="O31" s="57">
        <v>280.75817106842055</v>
      </c>
      <c r="P31" s="57"/>
      <c r="Q31" s="57">
        <v>37.122</v>
      </c>
      <c r="R31" s="57"/>
      <c r="S31" s="57"/>
      <c r="T31" s="25">
        <f t="shared" si="0"/>
        <v>2851.0980110684209</v>
      </c>
    </row>
    <row r="32" spans="1:20" ht="16.95" customHeight="1" x14ac:dyDescent="0.25">
      <c r="A32" s="26" t="s">
        <v>28</v>
      </c>
      <c r="B32" s="56"/>
      <c r="C32" s="56"/>
      <c r="D32" s="56">
        <v>56.75</v>
      </c>
      <c r="E32" s="56"/>
      <c r="F32" s="56">
        <v>0.97199999999999998</v>
      </c>
      <c r="G32" s="56">
        <v>314.90999999999997</v>
      </c>
      <c r="H32" s="56"/>
      <c r="I32" s="56"/>
      <c r="J32" s="56"/>
      <c r="K32" s="56">
        <v>18</v>
      </c>
      <c r="L32" s="56"/>
      <c r="M32" s="56"/>
      <c r="N32" s="56"/>
      <c r="O32" s="56"/>
      <c r="P32" s="56"/>
      <c r="Q32" s="56">
        <v>2928.302700000002</v>
      </c>
      <c r="R32" s="56"/>
      <c r="S32" s="56">
        <v>12.875</v>
      </c>
      <c r="T32" s="25">
        <f t="shared" si="0"/>
        <v>3331.8097000000021</v>
      </c>
    </row>
    <row r="33" spans="1:20" ht="16.95" customHeight="1" x14ac:dyDescent="0.25">
      <c r="A33" s="26" t="s">
        <v>29</v>
      </c>
      <c r="B33" s="57"/>
      <c r="C33" s="57"/>
      <c r="D33" s="57"/>
      <c r="E33" s="57">
        <v>4.2</v>
      </c>
      <c r="F33" s="57">
        <v>0</v>
      </c>
      <c r="G33" s="57">
        <v>10.8</v>
      </c>
      <c r="H33" s="57">
        <v>1842.45</v>
      </c>
      <c r="I33" s="57"/>
      <c r="J33" s="57"/>
      <c r="K33" s="57"/>
      <c r="L33" s="57"/>
      <c r="M33" s="57"/>
      <c r="N33" s="57"/>
      <c r="O33" s="57">
        <v>79.846958460538303</v>
      </c>
      <c r="P33" s="57"/>
      <c r="Q33" s="57"/>
      <c r="R33" s="57"/>
      <c r="S33" s="57"/>
      <c r="T33" s="25">
        <f t="shared" si="0"/>
        <v>1937.2969584605385</v>
      </c>
    </row>
    <row r="34" spans="1:20" ht="16.95" customHeight="1" x14ac:dyDescent="0.25">
      <c r="A34" s="26" t="s">
        <v>38</v>
      </c>
      <c r="B34" s="56">
        <v>51.21</v>
      </c>
      <c r="C34" s="56">
        <v>2181.4999999999995</v>
      </c>
      <c r="D34" s="56">
        <v>388.03999999999996</v>
      </c>
      <c r="E34" s="56">
        <v>1156.1999999999996</v>
      </c>
      <c r="F34" s="56">
        <v>1242.5140000000006</v>
      </c>
      <c r="G34" s="56">
        <v>147</v>
      </c>
      <c r="H34" s="56">
        <v>453.4</v>
      </c>
      <c r="I34" s="56">
        <v>130.41</v>
      </c>
      <c r="J34" s="56">
        <v>79.199999999999989</v>
      </c>
      <c r="K34" s="56">
        <v>1319.6702545454543</v>
      </c>
      <c r="L34" s="56">
        <v>1817.96</v>
      </c>
      <c r="M34" s="56">
        <v>349.13499945999996</v>
      </c>
      <c r="N34" s="56"/>
      <c r="O34" s="56">
        <v>353.64316478664347</v>
      </c>
      <c r="P34" s="56"/>
      <c r="Q34" s="56">
        <v>311.91862000000003</v>
      </c>
      <c r="R34" s="56">
        <v>49.5</v>
      </c>
      <c r="S34" s="56">
        <v>21.46</v>
      </c>
      <c r="T34" s="25">
        <f t="shared" si="0"/>
        <v>10052.761038792098</v>
      </c>
    </row>
    <row r="35" spans="1:20" ht="16.95" customHeight="1" x14ac:dyDescent="0.25">
      <c r="A35" s="26" t="s">
        <v>39</v>
      </c>
      <c r="B35" s="57">
        <v>1574.95</v>
      </c>
      <c r="C35" s="57">
        <v>1598.7749999999996</v>
      </c>
      <c r="D35" s="57"/>
      <c r="E35" s="57">
        <v>1051.97</v>
      </c>
      <c r="F35" s="57">
        <v>1405.6680000000001</v>
      </c>
      <c r="G35" s="57"/>
      <c r="H35" s="57">
        <v>1408.9</v>
      </c>
      <c r="I35" s="57">
        <v>239.41</v>
      </c>
      <c r="J35" s="57"/>
      <c r="K35" s="57">
        <v>1470.669764</v>
      </c>
      <c r="L35" s="57">
        <v>701.7</v>
      </c>
      <c r="M35" s="57">
        <v>300.96500000000003</v>
      </c>
      <c r="N35" s="57">
        <v>775.875</v>
      </c>
      <c r="O35" s="57">
        <v>703.27919517647069</v>
      </c>
      <c r="P35" s="57">
        <v>60.5</v>
      </c>
      <c r="Q35" s="57">
        <v>336.56600000000003</v>
      </c>
      <c r="R35" s="57">
        <v>180.75</v>
      </c>
      <c r="S35" s="57"/>
      <c r="T35" s="25">
        <f t="shared" si="0"/>
        <v>11809.977959176471</v>
      </c>
    </row>
    <row r="36" spans="1:20" ht="16.95" customHeight="1" x14ac:dyDescent="0.25">
      <c r="A36" s="26" t="s">
        <v>40</v>
      </c>
      <c r="B36" s="56"/>
      <c r="C36" s="56">
        <v>38.024999999999999</v>
      </c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>
        <v>3985.8154499999996</v>
      </c>
      <c r="O36" s="56"/>
      <c r="P36" s="56"/>
      <c r="Q36" s="56"/>
      <c r="R36" s="56"/>
      <c r="S36" s="56"/>
      <c r="T36" s="25">
        <f t="shared" si="0"/>
        <v>4023.8404499999997</v>
      </c>
    </row>
    <row r="37" spans="1:20" ht="16.95" customHeight="1" x14ac:dyDescent="0.25">
      <c r="A37" s="26" t="s">
        <v>41</v>
      </c>
      <c r="B37" s="57">
        <v>96.44</v>
      </c>
      <c r="C37" s="57">
        <v>8.4</v>
      </c>
      <c r="D37" s="57">
        <v>6.75</v>
      </c>
      <c r="E37" s="57"/>
      <c r="F37" s="57">
        <v>13.5</v>
      </c>
      <c r="G37" s="57">
        <v>8104.5400000000018</v>
      </c>
      <c r="H37" s="57"/>
      <c r="I37" s="57">
        <v>94</v>
      </c>
      <c r="J37" s="57"/>
      <c r="K37" s="57">
        <v>10.3</v>
      </c>
      <c r="L37" s="57">
        <v>142</v>
      </c>
      <c r="M37" s="57">
        <v>671.0150000000001</v>
      </c>
      <c r="N37" s="57">
        <v>15</v>
      </c>
      <c r="O37" s="57"/>
      <c r="P37" s="57"/>
      <c r="Q37" s="57">
        <v>9.6000000000000014</v>
      </c>
      <c r="R37" s="57">
        <v>12</v>
      </c>
      <c r="S37" s="57">
        <v>112</v>
      </c>
      <c r="T37" s="25">
        <f t="shared" si="0"/>
        <v>9295.5450000000001</v>
      </c>
    </row>
    <row r="38" spans="1:20" ht="16.95" customHeight="1" x14ac:dyDescent="0.25">
      <c r="A38" s="26" t="s">
        <v>45</v>
      </c>
      <c r="B38" s="56"/>
      <c r="C38" s="56"/>
      <c r="D38" s="56">
        <v>1955.8850000000007</v>
      </c>
      <c r="E38" s="56"/>
      <c r="F38" s="56"/>
      <c r="G38" s="56"/>
      <c r="H38" s="56"/>
      <c r="I38" s="56"/>
      <c r="J38" s="56">
        <v>565.7399999999999</v>
      </c>
      <c r="K38" s="56"/>
      <c r="L38" s="56"/>
      <c r="M38" s="56">
        <v>702.73000285000001</v>
      </c>
      <c r="N38" s="56"/>
      <c r="O38" s="56"/>
      <c r="P38" s="56"/>
      <c r="Q38" s="56"/>
      <c r="R38" s="56"/>
      <c r="S38" s="56"/>
      <c r="T38" s="25">
        <f t="shared" si="0"/>
        <v>3224.3550028500003</v>
      </c>
    </row>
    <row r="39" spans="1:20" ht="16.95" customHeight="1" x14ac:dyDescent="0.25">
      <c r="A39" s="26" t="s">
        <v>42</v>
      </c>
      <c r="B39" s="57"/>
      <c r="C39" s="57"/>
      <c r="D39" s="57">
        <v>3770.5449999999996</v>
      </c>
      <c r="E39" s="57"/>
      <c r="F39" s="57"/>
      <c r="G39" s="57"/>
      <c r="H39" s="57"/>
      <c r="I39" s="57"/>
      <c r="J39" s="57">
        <v>1415.9449999999999</v>
      </c>
      <c r="K39" s="57"/>
      <c r="L39" s="57"/>
      <c r="M39" s="57">
        <v>1681.4691259916667</v>
      </c>
      <c r="N39" s="57"/>
      <c r="O39" s="57"/>
      <c r="P39" s="57"/>
      <c r="Q39" s="57">
        <v>30.68</v>
      </c>
      <c r="R39" s="57"/>
      <c r="S39" s="57"/>
      <c r="T39" s="25">
        <f t="shared" si="0"/>
        <v>6898.6391259916672</v>
      </c>
    </row>
    <row r="40" spans="1:20" x14ac:dyDescent="0.25">
      <c r="A40" s="26" t="s">
        <v>43</v>
      </c>
      <c r="B40" s="56"/>
      <c r="C40" s="56">
        <v>35.1</v>
      </c>
      <c r="D40" s="56">
        <v>1104.25</v>
      </c>
      <c r="E40" s="56"/>
      <c r="F40" s="56">
        <v>107.55</v>
      </c>
      <c r="G40" s="56"/>
      <c r="H40" s="56">
        <v>117.36</v>
      </c>
      <c r="I40" s="56">
        <v>152.28</v>
      </c>
      <c r="J40" s="56">
        <v>458.66499999995989</v>
      </c>
      <c r="K40" s="56">
        <v>108</v>
      </c>
      <c r="L40" s="56"/>
      <c r="M40" s="56">
        <v>164.85500000000002</v>
      </c>
      <c r="N40" s="56">
        <v>54</v>
      </c>
      <c r="O40" s="56">
        <v>150.52630317190363</v>
      </c>
      <c r="P40" s="56">
        <v>13.5</v>
      </c>
      <c r="Q40" s="56"/>
      <c r="R40" s="56"/>
      <c r="S40" s="56"/>
      <c r="T40" s="25">
        <f t="shared" si="0"/>
        <v>2466.0863031718636</v>
      </c>
    </row>
    <row r="41" spans="1:20" x14ac:dyDescent="0.25">
      <c r="A41" s="26" t="s">
        <v>44</v>
      </c>
      <c r="B41" s="57"/>
      <c r="C41" s="57">
        <v>2020.491935886296</v>
      </c>
      <c r="D41" s="57"/>
      <c r="E41" s="57"/>
      <c r="F41" s="57">
        <v>992.5</v>
      </c>
      <c r="G41" s="57">
        <v>121.5</v>
      </c>
      <c r="H41" s="57">
        <v>19.2</v>
      </c>
      <c r="I41" s="57"/>
      <c r="J41" s="57"/>
      <c r="K41" s="57"/>
      <c r="L41" s="57"/>
      <c r="M41" s="57">
        <v>210</v>
      </c>
      <c r="N41" s="57"/>
      <c r="O41" s="57"/>
      <c r="P41" s="57"/>
      <c r="Q41" s="57"/>
      <c r="R41" s="57"/>
      <c r="S41" s="57">
        <v>12.875</v>
      </c>
      <c r="T41" s="25">
        <f t="shared" si="0"/>
        <v>3376.5669358862961</v>
      </c>
    </row>
    <row r="42" spans="1:20" x14ac:dyDescent="0.25">
      <c r="A42" s="26" t="s">
        <v>56</v>
      </c>
      <c r="B42" s="25">
        <f>SUM(B6:B41)</f>
        <v>2837.7500000000005</v>
      </c>
      <c r="C42" s="25">
        <f>SUM(C6:C41)</f>
        <v>20791.406935886291</v>
      </c>
      <c r="D42" s="25">
        <f t="shared" ref="D42:S42" si="1">SUM(D6:D41)</f>
        <v>14203.045</v>
      </c>
      <c r="E42" s="25">
        <f t="shared" si="1"/>
        <v>10376.64</v>
      </c>
      <c r="F42" s="25">
        <f t="shared" si="1"/>
        <v>18037.479040000002</v>
      </c>
      <c r="G42" s="25">
        <f t="shared" si="1"/>
        <v>9124.0000000000018</v>
      </c>
      <c r="H42" s="25">
        <f t="shared" si="1"/>
        <v>14179.83</v>
      </c>
      <c r="I42" s="25">
        <f t="shared" si="1"/>
        <v>3885.1750000000002</v>
      </c>
      <c r="J42" s="25">
        <f t="shared" si="1"/>
        <v>4853.9999999999591</v>
      </c>
      <c r="K42" s="25">
        <f t="shared" si="1"/>
        <v>16504.038076739998</v>
      </c>
      <c r="L42" s="25">
        <f t="shared" si="1"/>
        <v>7124.85</v>
      </c>
      <c r="M42" s="25">
        <f t="shared" si="1"/>
        <v>5311.8531283016673</v>
      </c>
      <c r="N42" s="25">
        <f t="shared" si="1"/>
        <v>5680.2153999999991</v>
      </c>
      <c r="O42" s="25">
        <f t="shared" si="1"/>
        <v>7509.9999999999955</v>
      </c>
      <c r="P42" s="25">
        <f t="shared" si="1"/>
        <v>2692.9549999999999</v>
      </c>
      <c r="Q42" s="25">
        <f t="shared" si="1"/>
        <v>4189.993220000003</v>
      </c>
      <c r="R42" s="25">
        <f t="shared" si="1"/>
        <v>267.75</v>
      </c>
      <c r="S42" s="25">
        <f t="shared" si="1"/>
        <v>335.22900000000004</v>
      </c>
      <c r="T42" s="25">
        <f>SUM(B42:S42)</f>
        <v>147906.2098009279</v>
      </c>
    </row>
    <row r="43" spans="1:20" x14ac:dyDescent="0.25">
      <c r="A43" s="26" t="s">
        <v>57</v>
      </c>
      <c r="B43" s="25">
        <v>2731</v>
      </c>
      <c r="C43" s="25">
        <v>20791</v>
      </c>
      <c r="D43" s="25">
        <v>14203</v>
      </c>
      <c r="E43" s="25">
        <v>10379</v>
      </c>
      <c r="F43" s="25">
        <v>18048</v>
      </c>
      <c r="G43" s="25">
        <v>9124</v>
      </c>
      <c r="H43" s="25">
        <v>14182</v>
      </c>
      <c r="I43" s="25">
        <v>3885</v>
      </c>
      <c r="J43" s="25">
        <v>4854</v>
      </c>
      <c r="K43" s="25">
        <v>16504</v>
      </c>
      <c r="L43" s="25">
        <v>7132</v>
      </c>
      <c r="M43" s="25">
        <v>5312</v>
      </c>
      <c r="N43" s="25">
        <v>5680</v>
      </c>
      <c r="O43" s="25">
        <v>7510</v>
      </c>
      <c r="P43" s="25">
        <v>2793</v>
      </c>
      <c r="Q43" s="25">
        <v>4190</v>
      </c>
      <c r="R43" s="25">
        <v>290</v>
      </c>
      <c r="S43" s="25">
        <v>335</v>
      </c>
      <c r="T43" s="25">
        <f t="shared" si="0"/>
        <v>147943</v>
      </c>
    </row>
    <row r="44" spans="1:20" ht="25.8" customHeight="1" x14ac:dyDescent="0.25">
      <c r="A44" s="19" t="s">
        <v>35</v>
      </c>
      <c r="B44" s="58">
        <f>(+B42/B43)-1</f>
        <v>3.9088246063713195E-2</v>
      </c>
      <c r="C44" s="58">
        <f t="shared" ref="C44:T44" si="2">(+C42/C43)-1</f>
        <v>1.9572694256675405E-5</v>
      </c>
      <c r="D44" s="58">
        <f t="shared" si="2"/>
        <v>3.1683447159203126E-6</v>
      </c>
      <c r="E44" s="58">
        <f t="shared" si="2"/>
        <v>-2.2738221408624693E-4</v>
      </c>
      <c r="F44" s="58">
        <f t="shared" si="2"/>
        <v>-5.8294326241126182E-4</v>
      </c>
      <c r="G44" s="58">
        <f t="shared" si="2"/>
        <v>0</v>
      </c>
      <c r="H44" s="58">
        <f t="shared" si="2"/>
        <v>-1.5301085883512311E-4</v>
      </c>
      <c r="I44" s="58">
        <f t="shared" si="2"/>
        <v>4.5045045045100096E-5</v>
      </c>
      <c r="J44" s="58">
        <f t="shared" si="2"/>
        <v>-8.4376949871511897E-15</v>
      </c>
      <c r="K44" s="58">
        <f t="shared" si="2"/>
        <v>2.3071219097392515E-6</v>
      </c>
      <c r="L44" s="58">
        <f t="shared" si="2"/>
        <v>-1.0025238362310063E-3</v>
      </c>
      <c r="M44" s="58">
        <f t="shared" si="2"/>
        <v>-2.764903959573406E-5</v>
      </c>
      <c r="N44" s="58">
        <f t="shared" si="2"/>
        <v>3.7922535211176722E-5</v>
      </c>
      <c r="O44" s="58">
        <f t="shared" si="2"/>
        <v>0</v>
      </c>
      <c r="P44" s="58">
        <f t="shared" si="2"/>
        <v>-3.5819906910132482E-2</v>
      </c>
      <c r="Q44" s="58">
        <f t="shared" si="2"/>
        <v>-1.618138424142046E-6</v>
      </c>
      <c r="R44" s="58">
        <f t="shared" si="2"/>
        <v>-7.6724137931034497E-2</v>
      </c>
      <c r="S44" s="58">
        <f t="shared" si="2"/>
        <v>6.8358208955232591E-4</v>
      </c>
      <c r="T44" s="58">
        <f t="shared" si="2"/>
        <v>-2.4867820087537407E-4</v>
      </c>
    </row>
    <row r="45" spans="1:20" x14ac:dyDescent="0.25">
      <c r="A45" s="2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</row>
    <row r="46" spans="1:20" ht="24" customHeight="1" x14ac:dyDescent="0.25">
      <c r="A46" s="51" t="s">
        <v>111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4"/>
      <c r="M46" s="15"/>
      <c r="N46" s="15"/>
      <c r="O46" s="15"/>
      <c r="P46" s="15"/>
      <c r="Q46" s="15"/>
      <c r="R46" s="15"/>
      <c r="S46" s="15"/>
      <c r="T46" s="15"/>
    </row>
    <row r="47" spans="1:20" ht="13.2" customHeight="1" x14ac:dyDescent="0.25">
      <c r="A47" s="63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14"/>
      <c r="M47" s="15"/>
      <c r="N47" s="15"/>
      <c r="O47" s="15"/>
      <c r="P47" s="15"/>
      <c r="Q47" s="15"/>
      <c r="R47" s="15"/>
      <c r="S47" s="15"/>
      <c r="T47" s="15"/>
    </row>
    <row r="48" spans="1:20" ht="22.5" customHeight="1" x14ac:dyDescent="0.25">
      <c r="A48" s="53"/>
      <c r="B48" s="54"/>
      <c r="C48" s="54"/>
      <c r="D48" s="54"/>
      <c r="E48" s="54"/>
      <c r="F48" s="54"/>
      <c r="G48" s="54"/>
      <c r="H48" s="54"/>
      <c r="I48" s="54"/>
      <c r="J48" s="54"/>
      <c r="K48" s="55"/>
      <c r="L48" s="14"/>
      <c r="M48" s="15"/>
      <c r="N48" s="15"/>
      <c r="O48" s="15"/>
      <c r="P48" s="15"/>
      <c r="Q48" s="15"/>
      <c r="R48" s="15"/>
      <c r="S48" s="15"/>
      <c r="T48" s="15"/>
    </row>
    <row r="49" spans="1:20" ht="13.2" customHeight="1" x14ac:dyDescent="0.25">
      <c r="A49" s="52"/>
      <c r="L49" s="14"/>
      <c r="M49" s="15"/>
      <c r="N49" s="15"/>
      <c r="O49" s="15"/>
      <c r="P49" s="15"/>
      <c r="Q49" s="15"/>
      <c r="R49" s="15"/>
      <c r="S49" s="15"/>
      <c r="T49" s="15"/>
    </row>
    <row r="50" spans="1:20" ht="23.25" customHeight="1" x14ac:dyDescent="0.25">
      <c r="L50" s="14"/>
      <c r="M50" s="15"/>
      <c r="N50" s="15"/>
      <c r="O50" s="15"/>
      <c r="P50" s="15"/>
      <c r="Q50" s="15"/>
      <c r="R50" s="15"/>
      <c r="S50" s="15"/>
      <c r="T50" s="15"/>
    </row>
    <row r="51" spans="1:20" ht="13.2" customHeight="1" x14ac:dyDescent="0.25">
      <c r="L51" s="14"/>
      <c r="M51" s="15"/>
      <c r="N51" s="15"/>
      <c r="O51" s="15"/>
      <c r="P51" s="15"/>
      <c r="Q51" s="15"/>
      <c r="R51" s="15"/>
      <c r="S51" s="15"/>
      <c r="T51" s="15"/>
    </row>
    <row r="52" spans="1:20" x14ac:dyDescent="0.25">
      <c r="A52" s="18" t="s">
        <v>65</v>
      </c>
      <c r="B52"/>
      <c r="C52"/>
      <c r="D52"/>
      <c r="L52" s="14"/>
      <c r="M52" s="15"/>
      <c r="N52" s="15"/>
      <c r="O52" s="15"/>
      <c r="P52" s="15"/>
      <c r="Q52" s="15"/>
      <c r="R52" s="15"/>
      <c r="S52" s="15"/>
      <c r="T52" s="15"/>
    </row>
    <row r="53" spans="1:20" ht="22.95" customHeight="1" x14ac:dyDescent="0.25">
      <c r="B53"/>
      <c r="C53"/>
      <c r="D53"/>
      <c r="L53" s="14"/>
      <c r="M53" s="15"/>
      <c r="N53" s="15"/>
      <c r="O53" s="15"/>
      <c r="P53" s="15"/>
      <c r="Q53" s="15"/>
      <c r="R53" s="15"/>
      <c r="S53" s="15"/>
      <c r="T53" s="15"/>
    </row>
    <row r="54" spans="1:20" ht="13.2" customHeight="1" x14ac:dyDescent="0.25">
      <c r="A54" s="30" t="s">
        <v>91</v>
      </c>
      <c r="B54" s="31" t="s">
        <v>2</v>
      </c>
      <c r="C54" s="31" t="s">
        <v>3</v>
      </c>
      <c r="D54" s="31" t="s">
        <v>80</v>
      </c>
      <c r="E54" s="31" t="s">
        <v>4</v>
      </c>
      <c r="F54" s="31" t="s">
        <v>5</v>
      </c>
      <c r="G54" s="31" t="s">
        <v>33</v>
      </c>
      <c r="H54" s="31" t="s">
        <v>6</v>
      </c>
      <c r="I54" s="32" t="s">
        <v>0</v>
      </c>
    </row>
    <row r="55" spans="1:20" x14ac:dyDescent="0.25">
      <c r="A55" s="26" t="s">
        <v>28</v>
      </c>
      <c r="B55" s="37"/>
      <c r="C55" s="37"/>
      <c r="D55" s="37"/>
      <c r="E55" s="37"/>
      <c r="F55" s="37">
        <v>5</v>
      </c>
      <c r="G55" s="37"/>
      <c r="H55" s="37"/>
      <c r="I55" s="68">
        <f>SUM(B55:H55)</f>
        <v>5</v>
      </c>
    </row>
    <row r="56" spans="1:20" x14ac:dyDescent="0.25">
      <c r="A56" s="26" t="s">
        <v>39</v>
      </c>
      <c r="B56" s="36"/>
      <c r="C56" s="36"/>
      <c r="D56" s="36"/>
      <c r="E56" s="36">
        <v>3</v>
      </c>
      <c r="F56" s="36"/>
      <c r="G56" s="36"/>
      <c r="H56" s="36"/>
      <c r="I56" s="68">
        <f>SUM(B56:H56)</f>
        <v>3</v>
      </c>
    </row>
    <row r="57" spans="1:20" x14ac:dyDescent="0.25">
      <c r="A57" s="26" t="s">
        <v>43</v>
      </c>
      <c r="B57" s="36"/>
      <c r="C57" s="36">
        <v>8</v>
      </c>
      <c r="D57" s="36">
        <v>13.5</v>
      </c>
      <c r="E57" s="36"/>
      <c r="F57" s="36"/>
      <c r="G57" s="36"/>
      <c r="H57" s="36"/>
      <c r="I57" s="68">
        <f t="shared" ref="I57:I59" si="3">SUM(B57:H57)</f>
        <v>21.5</v>
      </c>
    </row>
    <row r="58" spans="1:20" x14ac:dyDescent="0.25">
      <c r="A58" s="34" t="s">
        <v>0</v>
      </c>
      <c r="B58" s="68">
        <f t="shared" ref="B58:H58" si="4">SUM(B55:B57)</f>
        <v>0</v>
      </c>
      <c r="C58" s="68">
        <f t="shared" si="4"/>
        <v>8</v>
      </c>
      <c r="D58" s="68">
        <f t="shared" si="4"/>
        <v>13.5</v>
      </c>
      <c r="E58" s="68">
        <f t="shared" si="4"/>
        <v>3</v>
      </c>
      <c r="F58" s="68">
        <f t="shared" si="4"/>
        <v>5</v>
      </c>
      <c r="G58" s="68">
        <f t="shared" si="4"/>
        <v>0</v>
      </c>
      <c r="H58" s="68">
        <f t="shared" si="4"/>
        <v>0</v>
      </c>
      <c r="I58" s="68">
        <f t="shared" si="3"/>
        <v>29.5</v>
      </c>
    </row>
    <row r="59" spans="1:20" x14ac:dyDescent="0.25">
      <c r="A59" s="34" t="s">
        <v>1</v>
      </c>
      <c r="B59" s="68">
        <v>16</v>
      </c>
      <c r="C59" s="68">
        <v>9</v>
      </c>
      <c r="D59" s="68">
        <v>14</v>
      </c>
      <c r="E59" s="68">
        <v>9</v>
      </c>
      <c r="F59" s="68">
        <v>3</v>
      </c>
      <c r="G59" s="68">
        <v>4</v>
      </c>
      <c r="H59" s="68">
        <v>9</v>
      </c>
      <c r="I59" s="68">
        <f>SUM(B59:H59)</f>
        <v>64</v>
      </c>
    </row>
    <row r="60" spans="1:20" x14ac:dyDescent="0.25">
      <c r="A60"/>
      <c r="B60"/>
      <c r="C60"/>
      <c r="D60"/>
    </row>
    <row r="61" spans="1:20" x14ac:dyDescent="0.25">
      <c r="A61" s="11" t="s">
        <v>2</v>
      </c>
      <c r="B61" s="11" t="s">
        <v>66</v>
      </c>
      <c r="C61" s="12"/>
      <c r="D61" s="12"/>
      <c r="E61" s="12"/>
      <c r="F61" s="12"/>
      <c r="G61" s="12"/>
    </row>
    <row r="62" spans="1:20" x14ac:dyDescent="0.25">
      <c r="A62" s="11" t="s">
        <v>67</v>
      </c>
      <c r="B62" s="11" t="s">
        <v>68</v>
      </c>
      <c r="C62" s="12"/>
      <c r="D62" s="12"/>
      <c r="E62" s="12"/>
      <c r="F62" s="12"/>
      <c r="G62" s="12"/>
    </row>
    <row r="63" spans="1:20" x14ac:dyDescent="0.25">
      <c r="A63" s="11" t="s">
        <v>80</v>
      </c>
      <c r="B63" s="11" t="s">
        <v>81</v>
      </c>
      <c r="C63" s="12"/>
      <c r="D63" s="12"/>
      <c r="E63" s="12"/>
      <c r="F63" s="12"/>
      <c r="G63" s="12"/>
    </row>
    <row r="64" spans="1:20" x14ac:dyDescent="0.25">
      <c r="A64" s="11" t="s">
        <v>69</v>
      </c>
      <c r="B64" s="11" t="s">
        <v>70</v>
      </c>
      <c r="C64" s="12"/>
      <c r="D64" s="12"/>
      <c r="E64" s="12"/>
      <c r="F64" s="12"/>
      <c r="G64" s="12"/>
    </row>
    <row r="65" spans="1:7" x14ac:dyDescent="0.25">
      <c r="A65" s="11" t="s">
        <v>71</v>
      </c>
      <c r="B65" s="11" t="s">
        <v>72</v>
      </c>
      <c r="C65" s="12"/>
      <c r="D65" s="12"/>
      <c r="E65" s="12"/>
      <c r="F65" s="12"/>
      <c r="G65" s="12"/>
    </row>
    <row r="66" spans="1:7" x14ac:dyDescent="0.25">
      <c r="A66" s="11" t="s">
        <v>73</v>
      </c>
      <c r="B66" s="13" t="s">
        <v>75</v>
      </c>
      <c r="C66" s="12"/>
      <c r="D66" s="12"/>
      <c r="E66" s="12"/>
      <c r="F66" s="12"/>
      <c r="G66" s="12"/>
    </row>
    <row r="67" spans="1:7" x14ac:dyDescent="0.25">
      <c r="A67" s="11" t="s">
        <v>74</v>
      </c>
      <c r="B67" s="13" t="s">
        <v>76</v>
      </c>
      <c r="C67" s="12"/>
      <c r="D67" s="12"/>
      <c r="E67" s="12"/>
      <c r="F67" s="12"/>
      <c r="G67" s="12"/>
    </row>
  </sheetData>
  <mergeCells count="3">
    <mergeCell ref="A4:A5"/>
    <mergeCell ref="B4:T4"/>
    <mergeCell ref="A47:K47"/>
  </mergeCells>
  <pageMargins left="0.31496062992125984" right="0.31496062992125984" top="0.35433070866141736" bottom="0.35433070866141736" header="0.31496062992125984" footer="0.31496062992125984"/>
  <pageSetup paperSize="9" orientation="portrait" r:id="rId1"/>
  <headerFooter differentFirst="1">
    <oddFooter>&amp;CPàgina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8"/>
  <sheetViews>
    <sheetView showGridLines="0" showRuler="0" showWhiteSpace="0" topLeftCell="A37" zoomScale="90" zoomScaleNormal="90" workbookViewId="0">
      <selection activeCell="A2" sqref="A2"/>
    </sheetView>
  </sheetViews>
  <sheetFormatPr defaultColWidth="8.6640625" defaultRowHeight="13.2" x14ac:dyDescent="0.25"/>
  <cols>
    <col min="1" max="1" width="10.44140625" style="3" customWidth="1"/>
    <col min="2" max="2" width="7.6640625" style="7" customWidth="1"/>
    <col min="3" max="3" width="10" style="7" customWidth="1"/>
    <col min="4" max="4" width="8.33203125" style="7" customWidth="1"/>
    <col min="5" max="5" width="11.109375" customWidth="1"/>
    <col min="6" max="6" width="10.88671875" customWidth="1"/>
    <col min="7" max="7" width="13.33203125" customWidth="1"/>
    <col min="8" max="8" width="7.88671875" customWidth="1"/>
    <col min="9" max="9" width="7.6640625" customWidth="1"/>
    <col min="10" max="10" width="9.109375" customWidth="1"/>
    <col min="11" max="11" width="8.5546875" customWidth="1"/>
    <col min="12" max="12" width="10" style="3" customWidth="1"/>
    <col min="13" max="13" width="8.44140625" customWidth="1"/>
    <col min="14" max="14" width="7.6640625" customWidth="1"/>
    <col min="15" max="15" width="9.33203125" customWidth="1"/>
    <col min="16" max="16" width="7.6640625" customWidth="1"/>
    <col min="17" max="17" width="8.33203125" customWidth="1"/>
    <col min="18" max="18" width="5.6640625" customWidth="1"/>
    <col min="19" max="19" width="6.109375" customWidth="1"/>
    <col min="20" max="20" width="5.6640625" customWidth="1"/>
    <col min="21" max="21" width="8.6640625" bestFit="1" customWidth="1"/>
  </cols>
  <sheetData>
    <row r="1" spans="1:21" ht="15.6" x14ac:dyDescent="0.3">
      <c r="A1" s="17" t="s">
        <v>107</v>
      </c>
      <c r="B1" s="6"/>
      <c r="C1" s="6"/>
      <c r="D1" s="6"/>
      <c r="E1" s="1"/>
      <c r="F1" s="1"/>
      <c r="G1" s="1"/>
      <c r="H1" s="1"/>
      <c r="I1" s="1"/>
      <c r="J1" s="1"/>
      <c r="K1" s="1"/>
      <c r="L1" s="9"/>
      <c r="M1" s="1"/>
      <c r="N1" s="1"/>
      <c r="O1" s="1"/>
      <c r="P1" s="1"/>
      <c r="Q1" s="1"/>
    </row>
    <row r="2" spans="1:21" x14ac:dyDescent="0.25">
      <c r="A2" s="18" t="s">
        <v>79</v>
      </c>
      <c r="B2" s="6"/>
      <c r="C2" s="6"/>
      <c r="D2" s="6"/>
      <c r="E2" s="1"/>
      <c r="F2" s="1"/>
      <c r="G2" s="1"/>
      <c r="H2" s="1"/>
      <c r="I2" s="1"/>
      <c r="J2" s="1"/>
      <c r="K2" s="1"/>
      <c r="L2" s="9"/>
      <c r="M2" s="1"/>
      <c r="N2" s="1"/>
      <c r="O2" s="1"/>
      <c r="P2" s="1"/>
      <c r="Q2" s="1"/>
    </row>
    <row r="3" spans="1:21" x14ac:dyDescent="0.25">
      <c r="B3" s="6"/>
      <c r="C3" s="6"/>
      <c r="D3" s="6"/>
      <c r="E3" s="1"/>
      <c r="F3" s="1"/>
      <c r="H3" s="1"/>
      <c r="I3" s="1"/>
      <c r="J3" s="1"/>
      <c r="K3" s="1"/>
      <c r="L3" s="9"/>
      <c r="M3" s="1"/>
      <c r="N3" s="1"/>
      <c r="O3" s="1"/>
      <c r="P3" s="1"/>
      <c r="Q3" s="1"/>
    </row>
    <row r="4" spans="1:21" ht="13.2" customHeight="1" x14ac:dyDescent="0.25">
      <c r="A4" s="59" t="s">
        <v>82</v>
      </c>
      <c r="B4" s="60" t="s">
        <v>36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2"/>
    </row>
    <row r="5" spans="1:21" s="8" customFormat="1" ht="24.6" x14ac:dyDescent="0.25">
      <c r="A5" s="59"/>
      <c r="B5" s="21" t="s">
        <v>93</v>
      </c>
      <c r="C5" s="21" t="s">
        <v>37</v>
      </c>
      <c r="D5" s="21" t="s">
        <v>48</v>
      </c>
      <c r="E5" s="21" t="s">
        <v>102</v>
      </c>
      <c r="F5" s="21" t="s">
        <v>103</v>
      </c>
      <c r="G5" s="21" t="s">
        <v>94</v>
      </c>
      <c r="H5" s="21" t="s">
        <v>104</v>
      </c>
      <c r="I5" s="21" t="s">
        <v>49</v>
      </c>
      <c r="J5" s="21" t="s">
        <v>50</v>
      </c>
      <c r="K5" s="21" t="s">
        <v>51</v>
      </c>
      <c r="L5" s="21" t="s">
        <v>95</v>
      </c>
      <c r="M5" s="21" t="s">
        <v>17</v>
      </c>
      <c r="N5" s="21" t="s">
        <v>52</v>
      </c>
      <c r="O5" s="21" t="s">
        <v>96</v>
      </c>
      <c r="P5" s="21" t="s">
        <v>46</v>
      </c>
      <c r="Q5" s="21" t="s">
        <v>105</v>
      </c>
      <c r="R5" s="21" t="s">
        <v>15</v>
      </c>
      <c r="S5" s="21" t="s">
        <v>106</v>
      </c>
      <c r="T5" s="21" t="s">
        <v>32</v>
      </c>
      <c r="U5" s="23" t="s">
        <v>0</v>
      </c>
    </row>
    <row r="6" spans="1:21" ht="16.95" customHeight="1" x14ac:dyDescent="0.25">
      <c r="A6" s="24" t="s">
        <v>37</v>
      </c>
      <c r="B6" s="56"/>
      <c r="C6" s="56">
        <v>128</v>
      </c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25">
        <f t="shared" ref="U6:U40" si="0">SUM(B6:T6)</f>
        <v>128</v>
      </c>
    </row>
    <row r="7" spans="1:21" ht="16.95" customHeight="1" x14ac:dyDescent="0.25">
      <c r="A7" s="24" t="s">
        <v>16</v>
      </c>
      <c r="B7" s="57"/>
      <c r="C7" s="57"/>
      <c r="D7" s="57"/>
      <c r="E7" s="57">
        <v>36</v>
      </c>
      <c r="F7" s="57"/>
      <c r="G7" s="57">
        <v>13.5</v>
      </c>
      <c r="H7" s="57">
        <v>15.75</v>
      </c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25">
        <f t="shared" si="0"/>
        <v>65.25</v>
      </c>
    </row>
    <row r="8" spans="1:21" ht="16.95" customHeight="1" x14ac:dyDescent="0.25">
      <c r="A8" s="24" t="s">
        <v>31</v>
      </c>
      <c r="B8" s="56">
        <v>0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>
        <v>466.98</v>
      </c>
      <c r="T8" s="56"/>
      <c r="U8" s="25">
        <f t="shared" si="0"/>
        <v>466.98</v>
      </c>
    </row>
    <row r="9" spans="1:21" ht="16.95" customHeight="1" x14ac:dyDescent="0.25">
      <c r="A9" s="24" t="s">
        <v>30</v>
      </c>
      <c r="B9" s="57"/>
      <c r="C9" s="57"/>
      <c r="D9" s="57"/>
      <c r="E9" s="57"/>
      <c r="F9" s="57">
        <v>17.302499999999998</v>
      </c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25">
        <f t="shared" si="0"/>
        <v>17.302499999999998</v>
      </c>
    </row>
    <row r="10" spans="1:21" ht="16.95" customHeight="1" x14ac:dyDescent="0.25">
      <c r="A10" s="24" t="s">
        <v>97</v>
      </c>
      <c r="B10" s="57">
        <v>2.75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25">
        <f t="shared" si="0"/>
        <v>2.75</v>
      </c>
    </row>
    <row r="11" spans="1:21" ht="16.95" customHeight="1" x14ac:dyDescent="0.25">
      <c r="A11" s="26" t="s">
        <v>7</v>
      </c>
      <c r="B11" s="56">
        <v>4</v>
      </c>
      <c r="C11" s="56"/>
      <c r="D11" s="56"/>
      <c r="E11" s="56">
        <v>747.97</v>
      </c>
      <c r="F11" s="56"/>
      <c r="G11" s="56"/>
      <c r="H11" s="56">
        <v>2995.15</v>
      </c>
      <c r="I11" s="56"/>
      <c r="J11" s="56"/>
      <c r="K11" s="56"/>
      <c r="L11" s="56">
        <v>760.44999999999993</v>
      </c>
      <c r="M11" s="56"/>
      <c r="N11" s="56"/>
      <c r="O11" s="56">
        <v>383.25610000000006</v>
      </c>
      <c r="P11" s="56"/>
      <c r="Q11" s="56"/>
      <c r="R11" s="56"/>
      <c r="S11" s="56">
        <v>12</v>
      </c>
      <c r="T11" s="56"/>
      <c r="U11" s="25">
        <f t="shared" si="0"/>
        <v>4902.8261000000002</v>
      </c>
    </row>
    <row r="12" spans="1:21" ht="16.95" customHeight="1" x14ac:dyDescent="0.25">
      <c r="A12" s="26" t="s">
        <v>8</v>
      </c>
      <c r="B12" s="57"/>
      <c r="C12" s="57">
        <v>1181.1875521080551</v>
      </c>
      <c r="D12" s="57"/>
      <c r="E12" s="57"/>
      <c r="F12" s="57">
        <v>552.80250000000001</v>
      </c>
      <c r="G12" s="57">
        <v>11.747999999999999</v>
      </c>
      <c r="H12" s="57"/>
      <c r="I12" s="57"/>
      <c r="J12" s="57"/>
      <c r="K12" s="57">
        <v>1675.5210181818188</v>
      </c>
      <c r="L12" s="57">
        <v>13.5</v>
      </c>
      <c r="M12" s="57"/>
      <c r="N12" s="57"/>
      <c r="O12" s="57">
        <v>557.72799999999972</v>
      </c>
      <c r="P12" s="57"/>
      <c r="Q12" s="57">
        <v>11.907499999999999</v>
      </c>
      <c r="R12" s="57"/>
      <c r="S12" s="57">
        <v>6</v>
      </c>
      <c r="T12" s="57"/>
      <c r="U12" s="25">
        <f t="shared" si="0"/>
        <v>4010.3945702898736</v>
      </c>
    </row>
    <row r="13" spans="1:21" ht="16.95" customHeight="1" x14ac:dyDescent="0.25">
      <c r="A13" s="26" t="s">
        <v>18</v>
      </c>
      <c r="B13" s="56">
        <v>13.345000000000001</v>
      </c>
      <c r="C13" s="56">
        <v>1086.3070000824841</v>
      </c>
      <c r="D13" s="56"/>
      <c r="E13" s="56">
        <v>9.7399999999999984</v>
      </c>
      <c r="F13" s="56">
        <v>1648.9231</v>
      </c>
      <c r="G13" s="56"/>
      <c r="H13" s="56">
        <v>571.54999999999995</v>
      </c>
      <c r="I13" s="56">
        <v>307.47500000000002</v>
      </c>
      <c r="J13" s="56"/>
      <c r="K13" s="56">
        <v>1467.7388855999998</v>
      </c>
      <c r="L13" s="56">
        <v>82</v>
      </c>
      <c r="M13" s="56"/>
      <c r="N13" s="56"/>
      <c r="O13" s="56">
        <v>480.84374999999983</v>
      </c>
      <c r="P13" s="56"/>
      <c r="Q13" s="56">
        <v>5.25</v>
      </c>
      <c r="R13" s="56"/>
      <c r="S13" s="56">
        <v>12</v>
      </c>
      <c r="T13" s="56"/>
      <c r="U13" s="25">
        <f t="shared" si="0"/>
        <v>5685.1727356824831</v>
      </c>
    </row>
    <row r="14" spans="1:21" ht="16.95" customHeight="1" x14ac:dyDescent="0.25">
      <c r="A14" s="26" t="s">
        <v>10</v>
      </c>
      <c r="B14" s="57"/>
      <c r="C14" s="57">
        <v>1228.4787824430175</v>
      </c>
      <c r="D14" s="57"/>
      <c r="E14" s="57">
        <v>2.7065999999999999</v>
      </c>
      <c r="F14" s="57">
        <v>1567.9995000000004</v>
      </c>
      <c r="G14" s="57">
        <v>19.2</v>
      </c>
      <c r="H14" s="57"/>
      <c r="I14" s="57">
        <v>269.5</v>
      </c>
      <c r="J14" s="57"/>
      <c r="K14" s="57">
        <v>1351.4844640000001</v>
      </c>
      <c r="L14" s="57"/>
      <c r="M14" s="57"/>
      <c r="N14" s="57">
        <v>186.9</v>
      </c>
      <c r="O14" s="57">
        <v>593.3078125000003</v>
      </c>
      <c r="P14" s="57"/>
      <c r="Q14" s="57"/>
      <c r="R14" s="57"/>
      <c r="S14" s="57">
        <v>4</v>
      </c>
      <c r="T14" s="57">
        <v>19.312000000000001</v>
      </c>
      <c r="U14" s="25">
        <f t="shared" si="0"/>
        <v>5242.8891589430177</v>
      </c>
    </row>
    <row r="15" spans="1:21" ht="16.95" customHeight="1" x14ac:dyDescent="0.25">
      <c r="A15" s="26" t="s">
        <v>11</v>
      </c>
      <c r="B15" s="56"/>
      <c r="C15" s="56">
        <v>1560.4790410392004</v>
      </c>
      <c r="D15" s="56"/>
      <c r="E15" s="56">
        <v>2284.2900999999997</v>
      </c>
      <c r="F15" s="56">
        <v>1029.0017500000001</v>
      </c>
      <c r="G15" s="56">
        <v>181.04399999999998</v>
      </c>
      <c r="H15" s="56">
        <v>34.19</v>
      </c>
      <c r="I15" s="56">
        <v>108.9</v>
      </c>
      <c r="J15" s="56"/>
      <c r="K15" s="56">
        <v>1622.6559695999999</v>
      </c>
      <c r="L15" s="56">
        <v>686.77</v>
      </c>
      <c r="M15" s="56">
        <v>18</v>
      </c>
      <c r="N15" s="56"/>
      <c r="O15" s="56">
        <v>507.4579619999999</v>
      </c>
      <c r="P15" s="56"/>
      <c r="Q15" s="56">
        <v>77.123333333333335</v>
      </c>
      <c r="R15" s="56">
        <v>2.25</v>
      </c>
      <c r="S15" s="56">
        <v>23</v>
      </c>
      <c r="T15" s="56">
        <v>12.875</v>
      </c>
      <c r="U15" s="25">
        <f t="shared" si="0"/>
        <v>8148.0371559725327</v>
      </c>
    </row>
    <row r="16" spans="1:21" ht="16.95" customHeight="1" x14ac:dyDescent="0.25">
      <c r="A16" s="26" t="s">
        <v>19</v>
      </c>
      <c r="B16" s="57"/>
      <c r="C16" s="57">
        <v>1402.8989963624658</v>
      </c>
      <c r="D16" s="57"/>
      <c r="E16" s="57">
        <v>4.8</v>
      </c>
      <c r="F16" s="57">
        <v>1767.66</v>
      </c>
      <c r="G16" s="57"/>
      <c r="H16" s="57"/>
      <c r="I16" s="57"/>
      <c r="J16" s="57"/>
      <c r="K16" s="57">
        <v>895.52961199999993</v>
      </c>
      <c r="L16" s="57"/>
      <c r="M16" s="57"/>
      <c r="N16" s="57">
        <v>446.40539999999999</v>
      </c>
      <c r="O16" s="57">
        <v>517.28419999999994</v>
      </c>
      <c r="P16" s="57"/>
      <c r="Q16" s="57">
        <v>0.84000000000000008</v>
      </c>
      <c r="R16" s="57"/>
      <c r="S16" s="57">
        <v>20</v>
      </c>
      <c r="T16" s="57"/>
      <c r="U16" s="25">
        <f t="shared" si="0"/>
        <v>5055.4182083624655</v>
      </c>
    </row>
    <row r="17" spans="1:21" ht="16.95" customHeight="1" x14ac:dyDescent="0.25">
      <c r="A17" s="26" t="s">
        <v>20</v>
      </c>
      <c r="B17" s="56"/>
      <c r="C17" s="56">
        <v>1203.3231865662667</v>
      </c>
      <c r="D17" s="56"/>
      <c r="E17" s="56">
        <v>106.15</v>
      </c>
      <c r="F17" s="56">
        <v>1019.3799999999999</v>
      </c>
      <c r="G17" s="56">
        <v>54</v>
      </c>
      <c r="H17" s="56">
        <v>16.2</v>
      </c>
      <c r="I17" s="56">
        <v>138.6</v>
      </c>
      <c r="J17" s="56"/>
      <c r="K17" s="56">
        <v>2071.1690952127274</v>
      </c>
      <c r="L17" s="56">
        <v>136.80000000000001</v>
      </c>
      <c r="M17" s="56"/>
      <c r="N17" s="56"/>
      <c r="O17" s="56">
        <v>350.91305679999999</v>
      </c>
      <c r="P17" s="56">
        <v>156.9</v>
      </c>
      <c r="Q17" s="56"/>
      <c r="R17" s="56"/>
      <c r="S17" s="56">
        <v>33</v>
      </c>
      <c r="T17" s="56">
        <v>25.76</v>
      </c>
      <c r="U17" s="25">
        <f t="shared" si="0"/>
        <v>5312.1953385789939</v>
      </c>
    </row>
    <row r="18" spans="1:21" ht="16.95" customHeight="1" x14ac:dyDescent="0.25">
      <c r="A18" s="26" t="s">
        <v>12</v>
      </c>
      <c r="B18" s="57">
        <v>800.65</v>
      </c>
      <c r="C18" s="57">
        <v>394.15000000000009</v>
      </c>
      <c r="D18" s="57"/>
      <c r="E18" s="57"/>
      <c r="F18" s="57">
        <v>617.54999999999995</v>
      </c>
      <c r="G18" s="57">
        <v>54</v>
      </c>
      <c r="H18" s="57">
        <v>852.06500000000005</v>
      </c>
      <c r="I18" s="57"/>
      <c r="J18" s="57"/>
      <c r="K18" s="57"/>
      <c r="L18" s="57"/>
      <c r="M18" s="57"/>
      <c r="N18" s="57"/>
      <c r="O18" s="57"/>
      <c r="P18" s="57"/>
      <c r="Q18" s="57">
        <v>1.0499999999999998</v>
      </c>
      <c r="R18" s="57">
        <v>12</v>
      </c>
      <c r="S18" s="57"/>
      <c r="T18" s="57">
        <v>25.76</v>
      </c>
      <c r="U18" s="25">
        <f t="shared" si="0"/>
        <v>2757.2250000000004</v>
      </c>
    </row>
    <row r="19" spans="1:21" ht="16.95" customHeight="1" x14ac:dyDescent="0.25">
      <c r="A19" s="26" t="s">
        <v>47</v>
      </c>
      <c r="B19" s="56"/>
      <c r="C19" s="56">
        <v>1687.5169580596612</v>
      </c>
      <c r="D19" s="56"/>
      <c r="E19" s="56"/>
      <c r="F19" s="56">
        <v>579.75</v>
      </c>
      <c r="G19" s="56"/>
      <c r="H19" s="56"/>
      <c r="I19" s="56"/>
      <c r="J19" s="56"/>
      <c r="K19" s="56">
        <v>1226.9782</v>
      </c>
      <c r="L19" s="56">
        <v>267</v>
      </c>
      <c r="M19" s="56"/>
      <c r="N19" s="56">
        <v>64.5</v>
      </c>
      <c r="O19" s="56">
        <v>1011.0015499999997</v>
      </c>
      <c r="P19" s="56"/>
      <c r="Q19" s="56"/>
      <c r="R19" s="56"/>
      <c r="S19" s="56">
        <v>6</v>
      </c>
      <c r="T19" s="56">
        <v>13.622</v>
      </c>
      <c r="U19" s="25">
        <f t="shared" si="0"/>
        <v>4856.368708059661</v>
      </c>
    </row>
    <row r="20" spans="1:21" ht="16.95" customHeight="1" x14ac:dyDescent="0.25">
      <c r="A20" s="26" t="s">
        <v>34</v>
      </c>
      <c r="B20" s="57">
        <v>216</v>
      </c>
      <c r="C20" s="57">
        <v>826.6731903437086</v>
      </c>
      <c r="D20" s="57"/>
      <c r="E20" s="57">
        <v>10.8</v>
      </c>
      <c r="F20" s="57">
        <v>851.03449999999998</v>
      </c>
      <c r="G20" s="57"/>
      <c r="H20" s="57">
        <v>4040.31</v>
      </c>
      <c r="I20" s="57"/>
      <c r="J20" s="57"/>
      <c r="K20" s="57">
        <v>580.80811199999994</v>
      </c>
      <c r="L20" s="57"/>
      <c r="M20" s="57"/>
      <c r="N20" s="57"/>
      <c r="O20" s="57">
        <v>649.625</v>
      </c>
      <c r="P20" s="57"/>
      <c r="Q20" s="57"/>
      <c r="R20" s="57">
        <v>9</v>
      </c>
      <c r="S20" s="57">
        <v>6</v>
      </c>
      <c r="T20" s="57">
        <v>12.875</v>
      </c>
      <c r="U20" s="25">
        <f t="shared" si="0"/>
        <v>7203.1258023437085</v>
      </c>
    </row>
    <row r="21" spans="1:21" ht="16.95" customHeight="1" x14ac:dyDescent="0.25">
      <c r="A21" s="26" t="s">
        <v>21</v>
      </c>
      <c r="B21" s="56"/>
      <c r="C21" s="56">
        <v>893.25000000000011</v>
      </c>
      <c r="D21" s="56"/>
      <c r="E21" s="56"/>
      <c r="F21" s="56">
        <v>1179.2556000000002</v>
      </c>
      <c r="G21" s="56"/>
      <c r="H21" s="56"/>
      <c r="I21" s="56"/>
      <c r="J21" s="56"/>
      <c r="K21" s="56"/>
      <c r="L21" s="56">
        <v>0</v>
      </c>
      <c r="M21" s="56">
        <v>7.5</v>
      </c>
      <c r="N21" s="56"/>
      <c r="O21" s="56"/>
      <c r="P21" s="56"/>
      <c r="Q21" s="56"/>
      <c r="R21" s="56"/>
      <c r="S21" s="56"/>
      <c r="T21" s="56">
        <v>25.76</v>
      </c>
      <c r="U21" s="25">
        <f t="shared" si="0"/>
        <v>2105.7656000000006</v>
      </c>
    </row>
    <row r="22" spans="1:21" ht="16.95" customHeight="1" x14ac:dyDescent="0.25">
      <c r="A22" s="26" t="s">
        <v>22</v>
      </c>
      <c r="B22" s="57"/>
      <c r="C22" s="57">
        <v>572.14565890825327</v>
      </c>
      <c r="D22" s="57"/>
      <c r="E22" s="57"/>
      <c r="F22" s="57">
        <v>595.19399999999996</v>
      </c>
      <c r="G22" s="57"/>
      <c r="H22" s="57"/>
      <c r="I22" s="57"/>
      <c r="J22" s="57"/>
      <c r="K22" s="57">
        <v>1171.4164000000001</v>
      </c>
      <c r="L22" s="57"/>
      <c r="M22" s="57"/>
      <c r="N22" s="57"/>
      <c r="O22" s="57">
        <v>278.96833699999996</v>
      </c>
      <c r="P22" s="57"/>
      <c r="Q22" s="57"/>
      <c r="R22" s="57"/>
      <c r="S22" s="57"/>
      <c r="T22" s="57">
        <v>27.18</v>
      </c>
      <c r="U22" s="25">
        <f t="shared" si="0"/>
        <v>2644.9043959082528</v>
      </c>
    </row>
    <row r="23" spans="1:21" ht="16.95" customHeight="1" x14ac:dyDescent="0.25">
      <c r="A23" s="26" t="s">
        <v>23</v>
      </c>
      <c r="B23" s="56"/>
      <c r="C23" s="56">
        <v>16.666731493818844</v>
      </c>
      <c r="D23" s="56"/>
      <c r="E23" s="56">
        <v>95</v>
      </c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>
        <v>2893.9</v>
      </c>
      <c r="Q23" s="56"/>
      <c r="R23" s="56"/>
      <c r="S23" s="56"/>
      <c r="T23" s="56">
        <v>12.875</v>
      </c>
      <c r="U23" s="25">
        <f t="shared" si="0"/>
        <v>3018.4417314938191</v>
      </c>
    </row>
    <row r="24" spans="1:21" ht="16.95" customHeight="1" x14ac:dyDescent="0.25">
      <c r="A24" s="26" t="s">
        <v>24</v>
      </c>
      <c r="B24" s="57">
        <v>25.5</v>
      </c>
      <c r="C24" s="57">
        <v>1623.3626255193294</v>
      </c>
      <c r="D24" s="57"/>
      <c r="E24" s="57">
        <v>269.88</v>
      </c>
      <c r="F24" s="57">
        <v>2053.8940000000002</v>
      </c>
      <c r="G24" s="57">
        <v>49.68</v>
      </c>
      <c r="H24" s="57">
        <v>529.74</v>
      </c>
      <c r="I24" s="57">
        <v>151.69999999999999</v>
      </c>
      <c r="J24" s="57"/>
      <c r="K24" s="57">
        <v>605.61479999999995</v>
      </c>
      <c r="L24" s="57">
        <v>177.36999999999998</v>
      </c>
      <c r="M24" s="57">
        <v>1209.1089999999999</v>
      </c>
      <c r="N24" s="57">
        <v>171.29999999999998</v>
      </c>
      <c r="O24" s="57">
        <v>355.8262499999999</v>
      </c>
      <c r="P24" s="57">
        <v>24</v>
      </c>
      <c r="Q24" s="57">
        <v>10.71</v>
      </c>
      <c r="R24" s="57"/>
      <c r="S24" s="57">
        <v>4</v>
      </c>
      <c r="T24" s="57"/>
      <c r="U24" s="25">
        <f t="shared" si="0"/>
        <v>7261.6866755193296</v>
      </c>
    </row>
    <row r="25" spans="1:21" ht="16.95" customHeight="1" x14ac:dyDescent="0.25">
      <c r="A25" s="26" t="s">
        <v>13</v>
      </c>
      <c r="B25" s="56"/>
      <c r="C25" s="56"/>
      <c r="D25" s="56">
        <v>4799</v>
      </c>
      <c r="E25" s="56"/>
      <c r="F25" s="56"/>
      <c r="G25" s="56"/>
      <c r="H25" s="56"/>
      <c r="I25" s="56"/>
      <c r="J25" s="56">
        <v>1685.6849999999997</v>
      </c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25">
        <f t="shared" si="0"/>
        <v>6484.6849999999995</v>
      </c>
    </row>
    <row r="26" spans="1:21" ht="16.95" customHeight="1" x14ac:dyDescent="0.25">
      <c r="A26" s="26" t="s">
        <v>25</v>
      </c>
      <c r="B26" s="57"/>
      <c r="C26" s="57">
        <v>684.76790441551532</v>
      </c>
      <c r="D26" s="57"/>
      <c r="E26" s="57"/>
      <c r="F26" s="57">
        <v>956.18010000000004</v>
      </c>
      <c r="G26" s="57"/>
      <c r="H26" s="57"/>
      <c r="I26" s="57"/>
      <c r="J26" s="57"/>
      <c r="K26" s="57">
        <v>893.77819999999997</v>
      </c>
      <c r="L26" s="57">
        <v>39.6</v>
      </c>
      <c r="M26" s="57">
        <v>2.6999999999999993</v>
      </c>
      <c r="N26" s="57"/>
      <c r="O26" s="57">
        <v>274.61</v>
      </c>
      <c r="P26" s="57"/>
      <c r="Q26" s="57"/>
      <c r="R26" s="57"/>
      <c r="S26" s="57"/>
      <c r="T26" s="57"/>
      <c r="U26" s="25">
        <f t="shared" si="0"/>
        <v>2851.6362044155148</v>
      </c>
    </row>
    <row r="27" spans="1:21" ht="16.95" customHeight="1" x14ac:dyDescent="0.25">
      <c r="A27" s="26" t="s">
        <v>14</v>
      </c>
      <c r="B27" s="56">
        <v>8.75</v>
      </c>
      <c r="C27" s="56">
        <v>331.21602784495406</v>
      </c>
      <c r="D27" s="56"/>
      <c r="E27" s="56">
        <v>3393.3364500000002</v>
      </c>
      <c r="F27" s="56">
        <v>45</v>
      </c>
      <c r="G27" s="56">
        <v>5.94</v>
      </c>
      <c r="H27" s="56">
        <v>264.5</v>
      </c>
      <c r="I27" s="56"/>
      <c r="J27" s="56"/>
      <c r="K27" s="56"/>
      <c r="L27" s="56">
        <v>1328.6800000000003</v>
      </c>
      <c r="M27" s="56"/>
      <c r="N27" s="56"/>
      <c r="O27" s="56"/>
      <c r="P27" s="56"/>
      <c r="Q27" s="56">
        <v>6.72</v>
      </c>
      <c r="R27" s="56">
        <v>8.25</v>
      </c>
      <c r="S27" s="56">
        <v>2</v>
      </c>
      <c r="T27" s="56"/>
      <c r="U27" s="25">
        <f t="shared" si="0"/>
        <v>5394.3924778449555</v>
      </c>
    </row>
    <row r="28" spans="1:21" ht="16.95" customHeight="1" x14ac:dyDescent="0.25">
      <c r="A28" s="26" t="s">
        <v>26</v>
      </c>
      <c r="B28" s="57"/>
      <c r="C28" s="57"/>
      <c r="D28" s="57">
        <v>2136.73</v>
      </c>
      <c r="E28" s="57"/>
      <c r="F28" s="57"/>
      <c r="G28" s="57">
        <v>13.5</v>
      </c>
      <c r="H28" s="57"/>
      <c r="I28" s="57"/>
      <c r="J28" s="57">
        <v>648.76499999999987</v>
      </c>
      <c r="K28" s="57"/>
      <c r="L28" s="57"/>
      <c r="M28" s="57">
        <v>30</v>
      </c>
      <c r="N28" s="57"/>
      <c r="O28" s="57"/>
      <c r="P28" s="57"/>
      <c r="Q28" s="57">
        <v>370.548</v>
      </c>
      <c r="R28" s="57"/>
      <c r="S28" s="57"/>
      <c r="T28" s="57"/>
      <c r="U28" s="25">
        <f t="shared" si="0"/>
        <v>3199.5429999999997</v>
      </c>
    </row>
    <row r="29" spans="1:21" ht="16.95" customHeight="1" x14ac:dyDescent="0.25">
      <c r="A29" s="26" t="s">
        <v>9</v>
      </c>
      <c r="B29" s="56"/>
      <c r="C29" s="56"/>
      <c r="D29" s="56"/>
      <c r="E29" s="56"/>
      <c r="F29" s="56"/>
      <c r="G29" s="56"/>
      <c r="H29" s="56"/>
      <c r="I29" s="56">
        <v>2192.8000000000002</v>
      </c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25">
        <f t="shared" si="0"/>
        <v>2192.8000000000002</v>
      </c>
    </row>
    <row r="30" spans="1:21" ht="16.95" customHeight="1" x14ac:dyDescent="0.25">
      <c r="A30" s="26" t="s">
        <v>27</v>
      </c>
      <c r="B30" s="57">
        <v>13.5</v>
      </c>
      <c r="C30" s="57">
        <v>93.539268982286984</v>
      </c>
      <c r="D30" s="57"/>
      <c r="E30" s="57">
        <v>1533.83</v>
      </c>
      <c r="F30" s="57">
        <v>36</v>
      </c>
      <c r="G30" s="57">
        <v>11.747999999999999</v>
      </c>
      <c r="H30" s="57">
        <v>13.5</v>
      </c>
      <c r="I30" s="57"/>
      <c r="J30" s="57"/>
      <c r="K30" s="57"/>
      <c r="L30" s="57">
        <v>938.19000000000028</v>
      </c>
      <c r="M30" s="57"/>
      <c r="N30" s="57"/>
      <c r="O30" s="57">
        <v>273.44156250000009</v>
      </c>
      <c r="P30" s="57"/>
      <c r="Q30" s="57">
        <v>34.106999999999999</v>
      </c>
      <c r="R30" s="57"/>
      <c r="S30" s="57">
        <v>16</v>
      </c>
      <c r="T30" s="57"/>
      <c r="U30" s="25">
        <f t="shared" si="0"/>
        <v>2963.8558314822876</v>
      </c>
    </row>
    <row r="31" spans="1:21" ht="16.95" customHeight="1" x14ac:dyDescent="0.25">
      <c r="A31" s="26" t="s">
        <v>28</v>
      </c>
      <c r="B31" s="56"/>
      <c r="C31" s="56"/>
      <c r="D31" s="56">
        <v>56.75</v>
      </c>
      <c r="E31" s="56"/>
      <c r="F31" s="56"/>
      <c r="G31" s="56">
        <v>304.43400000000003</v>
      </c>
      <c r="H31" s="56"/>
      <c r="I31" s="56"/>
      <c r="J31" s="56"/>
      <c r="K31" s="56">
        <v>18</v>
      </c>
      <c r="L31" s="56"/>
      <c r="M31" s="56"/>
      <c r="N31" s="56"/>
      <c r="O31" s="56"/>
      <c r="P31" s="56"/>
      <c r="Q31" s="56">
        <v>2951.8646399999998</v>
      </c>
      <c r="R31" s="56"/>
      <c r="S31" s="56">
        <v>2</v>
      </c>
      <c r="T31" s="56">
        <v>12.875</v>
      </c>
      <c r="U31" s="25">
        <f t="shared" si="0"/>
        <v>3345.92364</v>
      </c>
    </row>
    <row r="32" spans="1:21" ht="16.95" customHeight="1" x14ac:dyDescent="0.25">
      <c r="A32" s="26" t="s">
        <v>29</v>
      </c>
      <c r="B32" s="57"/>
      <c r="C32" s="57"/>
      <c r="D32" s="57"/>
      <c r="E32" s="57">
        <v>4.2</v>
      </c>
      <c r="F32" s="57">
        <v>13.5</v>
      </c>
      <c r="G32" s="57">
        <v>10.8</v>
      </c>
      <c r="H32" s="57">
        <v>1763.4</v>
      </c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>
        <v>14</v>
      </c>
      <c r="T32" s="57"/>
      <c r="U32" s="25">
        <f t="shared" si="0"/>
        <v>1805.9</v>
      </c>
    </row>
    <row r="33" spans="1:21" ht="16.95" customHeight="1" x14ac:dyDescent="0.25">
      <c r="A33" s="26" t="s">
        <v>38</v>
      </c>
      <c r="B33" s="56">
        <v>68.165000000000006</v>
      </c>
      <c r="C33" s="56">
        <v>2195.6000000000004</v>
      </c>
      <c r="D33" s="56">
        <v>437.80500000000001</v>
      </c>
      <c r="E33" s="56">
        <v>1135.6149999999996</v>
      </c>
      <c r="F33" s="56">
        <v>1285.4139999999998</v>
      </c>
      <c r="G33" s="56">
        <v>148.80000000000001</v>
      </c>
      <c r="H33" s="56">
        <v>430.04</v>
      </c>
      <c r="I33" s="56">
        <v>130.41</v>
      </c>
      <c r="J33" s="56">
        <v>79.199999999999989</v>
      </c>
      <c r="K33" s="56">
        <v>1341.2902545454544</v>
      </c>
      <c r="L33" s="56">
        <v>1697.94</v>
      </c>
      <c r="M33" s="56">
        <v>448.32249999873994</v>
      </c>
      <c r="N33" s="56"/>
      <c r="O33" s="56">
        <v>353.85374999999999</v>
      </c>
      <c r="P33" s="56"/>
      <c r="Q33" s="56">
        <v>304.42262000000005</v>
      </c>
      <c r="R33" s="56">
        <v>54</v>
      </c>
      <c r="S33" s="56">
        <v>10</v>
      </c>
      <c r="T33" s="56">
        <v>21.46</v>
      </c>
      <c r="U33" s="25">
        <f t="shared" si="0"/>
        <v>10142.338124544192</v>
      </c>
    </row>
    <row r="34" spans="1:21" ht="16.95" customHeight="1" x14ac:dyDescent="0.25">
      <c r="A34" s="26" t="s">
        <v>39</v>
      </c>
      <c r="B34" s="57">
        <v>1444.4</v>
      </c>
      <c r="C34" s="57">
        <v>1605.6621764591839</v>
      </c>
      <c r="D34" s="57"/>
      <c r="E34" s="57">
        <v>1071.7642499999999</v>
      </c>
      <c r="F34" s="57">
        <v>1441.9940000000001</v>
      </c>
      <c r="G34" s="57"/>
      <c r="H34" s="57">
        <v>1492.05</v>
      </c>
      <c r="I34" s="57">
        <v>238.91</v>
      </c>
      <c r="J34" s="57"/>
      <c r="K34" s="57">
        <v>1459.9962679999999</v>
      </c>
      <c r="L34" s="57">
        <v>688.7</v>
      </c>
      <c r="M34" s="57">
        <v>392.65250000000003</v>
      </c>
      <c r="N34" s="57">
        <v>728.02499999999998</v>
      </c>
      <c r="O34" s="57">
        <v>704.46350000000018</v>
      </c>
      <c r="P34" s="57">
        <v>68.5</v>
      </c>
      <c r="Q34" s="57">
        <v>328.23533333333336</v>
      </c>
      <c r="R34" s="57">
        <v>183.75</v>
      </c>
      <c r="S34" s="57">
        <v>4</v>
      </c>
      <c r="T34" s="57"/>
      <c r="U34" s="25">
        <f t="shared" si="0"/>
        <v>11853.103027792518</v>
      </c>
    </row>
    <row r="35" spans="1:21" ht="16.95" customHeight="1" x14ac:dyDescent="0.25">
      <c r="A35" s="26" t="s">
        <v>40</v>
      </c>
      <c r="B35" s="56"/>
      <c r="C35" s="56">
        <v>39.375</v>
      </c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>
        <v>3883.0004500000005</v>
      </c>
      <c r="O35" s="56"/>
      <c r="P35" s="56"/>
      <c r="Q35" s="56"/>
      <c r="R35" s="56"/>
      <c r="S35" s="56">
        <v>4</v>
      </c>
      <c r="T35" s="56"/>
      <c r="U35" s="25">
        <f t="shared" si="0"/>
        <v>3926.3754500000005</v>
      </c>
    </row>
    <row r="36" spans="1:21" ht="16.95" customHeight="1" x14ac:dyDescent="0.25">
      <c r="A36" s="26" t="s">
        <v>41</v>
      </c>
      <c r="B36" s="57">
        <v>110</v>
      </c>
      <c r="C36" s="57">
        <v>9.1624999999999996</v>
      </c>
      <c r="D36" s="57">
        <v>6.75</v>
      </c>
      <c r="E36" s="57">
        <v>2.08</v>
      </c>
      <c r="F36" s="57">
        <v>13.5</v>
      </c>
      <c r="G36" s="57">
        <v>8375.1100000000242</v>
      </c>
      <c r="H36" s="57"/>
      <c r="I36" s="57">
        <v>92.25</v>
      </c>
      <c r="J36" s="57"/>
      <c r="K36" s="57">
        <v>14.2</v>
      </c>
      <c r="L36" s="57">
        <v>135</v>
      </c>
      <c r="M36" s="57">
        <v>732.8900000000001</v>
      </c>
      <c r="N36" s="57">
        <v>13.5</v>
      </c>
      <c r="O36" s="57"/>
      <c r="P36" s="57"/>
      <c r="Q36" s="57">
        <v>13.200000000000001</v>
      </c>
      <c r="R36" s="57">
        <v>21</v>
      </c>
      <c r="S36" s="57">
        <v>10</v>
      </c>
      <c r="T36" s="57">
        <v>112</v>
      </c>
      <c r="U36" s="25">
        <f t="shared" si="0"/>
        <v>9660.6425000000254</v>
      </c>
    </row>
    <row r="37" spans="1:21" ht="16.95" customHeight="1" x14ac:dyDescent="0.25">
      <c r="A37" s="26" t="s">
        <v>45</v>
      </c>
      <c r="B37" s="56"/>
      <c r="C37" s="56"/>
      <c r="D37" s="56">
        <v>1954.3425000000004</v>
      </c>
      <c r="E37" s="56"/>
      <c r="F37" s="56"/>
      <c r="G37" s="56"/>
      <c r="H37" s="56"/>
      <c r="I37" s="56"/>
      <c r="J37" s="56">
        <v>565.7399999999999</v>
      </c>
      <c r="K37" s="56"/>
      <c r="L37" s="56"/>
      <c r="M37" s="56">
        <v>823.35500224826001</v>
      </c>
      <c r="N37" s="56"/>
      <c r="O37" s="56"/>
      <c r="P37" s="56"/>
      <c r="Q37" s="56"/>
      <c r="R37" s="56"/>
      <c r="S37" s="56"/>
      <c r="T37" s="56"/>
      <c r="U37" s="25">
        <f t="shared" si="0"/>
        <v>3343.4375022482604</v>
      </c>
    </row>
    <row r="38" spans="1:21" ht="16.95" customHeight="1" x14ac:dyDescent="0.25">
      <c r="A38" s="26" t="s">
        <v>42</v>
      </c>
      <c r="B38" s="57"/>
      <c r="C38" s="57"/>
      <c r="D38" s="57">
        <v>3736.110000000001</v>
      </c>
      <c r="E38" s="57"/>
      <c r="F38" s="57"/>
      <c r="G38" s="57"/>
      <c r="H38" s="57"/>
      <c r="I38" s="57"/>
      <c r="J38" s="57">
        <v>1415.9450000000002</v>
      </c>
      <c r="K38" s="57"/>
      <c r="L38" s="57"/>
      <c r="M38" s="57">
        <v>1886.2191259916669</v>
      </c>
      <c r="N38" s="57"/>
      <c r="O38" s="57"/>
      <c r="P38" s="57"/>
      <c r="Q38" s="57">
        <v>23.009999999999998</v>
      </c>
      <c r="R38" s="57"/>
      <c r="S38" s="57"/>
      <c r="T38" s="57"/>
      <c r="U38" s="25">
        <f t="shared" si="0"/>
        <v>7061.2841259916686</v>
      </c>
    </row>
    <row r="39" spans="1:21" ht="16.95" customHeight="1" x14ac:dyDescent="0.25">
      <c r="A39" s="26" t="s">
        <v>43</v>
      </c>
      <c r="B39" s="56"/>
      <c r="C39" s="56">
        <v>26.1</v>
      </c>
      <c r="D39" s="56">
        <v>1114.9899999999998</v>
      </c>
      <c r="E39" s="56"/>
      <c r="F39" s="56">
        <v>88.5</v>
      </c>
      <c r="G39" s="56"/>
      <c r="H39" s="56">
        <v>108</v>
      </c>
      <c r="I39" s="56">
        <v>152.78000000000003</v>
      </c>
      <c r="J39" s="56">
        <v>458.66499999999991</v>
      </c>
      <c r="K39" s="56">
        <v>108</v>
      </c>
      <c r="L39" s="56"/>
      <c r="M39" s="56">
        <v>195.23</v>
      </c>
      <c r="N39" s="56">
        <v>54</v>
      </c>
      <c r="O39" s="56">
        <v>150.10649999999995</v>
      </c>
      <c r="P39" s="56">
        <v>36</v>
      </c>
      <c r="Q39" s="56"/>
      <c r="R39" s="56"/>
      <c r="S39" s="56"/>
      <c r="T39" s="56"/>
      <c r="U39" s="25">
        <f t="shared" si="0"/>
        <v>2492.3714999999997</v>
      </c>
    </row>
    <row r="40" spans="1:21" ht="25.5" customHeight="1" x14ac:dyDescent="0.25">
      <c r="A40" s="26" t="s">
        <v>44</v>
      </c>
      <c r="B40" s="57"/>
      <c r="C40" s="57">
        <v>2036.1206617787295</v>
      </c>
      <c r="D40" s="57"/>
      <c r="E40" s="57"/>
      <c r="F40" s="57">
        <v>992.3</v>
      </c>
      <c r="G40" s="57">
        <v>121.5</v>
      </c>
      <c r="H40" s="57"/>
      <c r="I40" s="57"/>
      <c r="J40" s="57"/>
      <c r="K40" s="57"/>
      <c r="L40" s="57"/>
      <c r="M40" s="57">
        <v>195</v>
      </c>
      <c r="N40" s="57"/>
      <c r="O40" s="57"/>
      <c r="P40" s="57"/>
      <c r="Q40" s="57"/>
      <c r="R40" s="57"/>
      <c r="S40" s="57">
        <v>20.7</v>
      </c>
      <c r="T40" s="57">
        <v>12.875</v>
      </c>
      <c r="U40" s="25">
        <f t="shared" si="0"/>
        <v>3378.4956617787293</v>
      </c>
    </row>
    <row r="41" spans="1:21" ht="26.4" x14ac:dyDescent="0.25">
      <c r="A41" s="26" t="s">
        <v>56</v>
      </c>
      <c r="B41" s="25">
        <f t="shared" ref="B41:U41" si="1">SUM(B6:B40)</f>
        <v>2707.06</v>
      </c>
      <c r="C41" s="25">
        <f t="shared" si="1"/>
        <v>20825.983262406928</v>
      </c>
      <c r="D41" s="25">
        <f t="shared" si="1"/>
        <v>14242.477500000001</v>
      </c>
      <c r="E41" s="25">
        <f t="shared" si="1"/>
        <v>10708.162400000001</v>
      </c>
      <c r="F41" s="25">
        <f t="shared" si="1"/>
        <v>18352.135549999999</v>
      </c>
      <c r="G41" s="25">
        <f t="shared" si="1"/>
        <v>9375.0040000000245</v>
      </c>
      <c r="H41" s="25">
        <f t="shared" si="1"/>
        <v>13126.445</v>
      </c>
      <c r="I41" s="25">
        <f t="shared" si="1"/>
        <v>3783.3250000000003</v>
      </c>
      <c r="J41" s="25">
        <f t="shared" si="1"/>
        <v>4853.9999999999991</v>
      </c>
      <c r="K41" s="25">
        <f t="shared" si="1"/>
        <v>16504.181279140001</v>
      </c>
      <c r="L41" s="25">
        <f t="shared" si="1"/>
        <v>6952.0000000000009</v>
      </c>
      <c r="M41" s="25">
        <f t="shared" si="1"/>
        <v>5940.9781282386666</v>
      </c>
      <c r="N41" s="25">
        <f t="shared" si="1"/>
        <v>5547.6308500000005</v>
      </c>
      <c r="O41" s="25">
        <f t="shared" si="1"/>
        <v>7442.6873307999995</v>
      </c>
      <c r="P41" s="25">
        <f t="shared" si="1"/>
        <v>3179.3</v>
      </c>
      <c r="Q41" s="25">
        <f t="shared" si="1"/>
        <v>4138.9884266666659</v>
      </c>
      <c r="R41" s="25">
        <f t="shared" si="1"/>
        <v>290.25</v>
      </c>
      <c r="S41" s="25">
        <f t="shared" si="1"/>
        <v>675.68000000000006</v>
      </c>
      <c r="T41" s="25">
        <f t="shared" si="1"/>
        <v>335.22900000000004</v>
      </c>
      <c r="U41" s="25">
        <f t="shared" si="1"/>
        <v>148981.5177272523</v>
      </c>
    </row>
    <row r="42" spans="1:21" ht="27" customHeight="1" x14ac:dyDescent="0.25">
      <c r="A42" s="26" t="s">
        <v>57</v>
      </c>
      <c r="B42" s="25">
        <v>2849</v>
      </c>
      <c r="C42" s="25">
        <v>20826</v>
      </c>
      <c r="D42" s="25">
        <v>14242</v>
      </c>
      <c r="E42" s="25">
        <v>10632</v>
      </c>
      <c r="F42" s="25">
        <v>18308</v>
      </c>
      <c r="G42" s="25">
        <v>9375</v>
      </c>
      <c r="H42" s="25">
        <v>13087</v>
      </c>
      <c r="I42" s="25">
        <v>3783</v>
      </c>
      <c r="J42" s="25">
        <v>4854</v>
      </c>
      <c r="K42" s="25">
        <v>16504</v>
      </c>
      <c r="L42" s="25">
        <v>6952</v>
      </c>
      <c r="M42" s="25">
        <v>5941</v>
      </c>
      <c r="N42" s="25">
        <v>5548</v>
      </c>
      <c r="O42" s="25">
        <v>7443</v>
      </c>
      <c r="P42" s="25">
        <v>3182</v>
      </c>
      <c r="Q42" s="25">
        <v>4015</v>
      </c>
      <c r="R42" s="25">
        <v>290</v>
      </c>
      <c r="S42" s="25">
        <v>715</v>
      </c>
      <c r="T42" s="25">
        <v>335</v>
      </c>
      <c r="U42" s="25">
        <f>SUM(L42:T42)+SUM(B42:K42)</f>
        <v>148881</v>
      </c>
    </row>
    <row r="43" spans="1:21" hidden="1" x14ac:dyDescent="0.25">
      <c r="A43" s="26" t="s">
        <v>35</v>
      </c>
      <c r="B43" s="29">
        <f>+B45/B42</f>
        <v>-4.9820989820989842E-2</v>
      </c>
      <c r="C43" s="29">
        <f t="shared" ref="C43:U43" si="2">+C45/C42</f>
        <v>-8.0368736542403882E-7</v>
      </c>
      <c r="D43" s="29">
        <f t="shared" si="2"/>
        <v>3.3527594439044598E-5</v>
      </c>
      <c r="E43" s="29">
        <f t="shared" si="2"/>
        <v>7.1635063957864063E-3</v>
      </c>
      <c r="F43" s="29">
        <f t="shared" si="2"/>
        <v>2.4107248197508769E-3</v>
      </c>
      <c r="G43" s="29">
        <f t="shared" si="2"/>
        <v>4.2666666927592208E-7</v>
      </c>
      <c r="H43" s="29">
        <f t="shared" si="2"/>
        <v>3.0140597539542835E-3</v>
      </c>
      <c r="I43" s="29">
        <f t="shared" si="2"/>
        <v>8.5910652921034319E-5</v>
      </c>
      <c r="J43" s="29">
        <f t="shared" si="2"/>
        <v>0</v>
      </c>
      <c r="K43" s="29">
        <f t="shared" si="2"/>
        <v>1.0983951769310301E-5</v>
      </c>
      <c r="L43" s="29">
        <f t="shared" si="2"/>
        <v>0</v>
      </c>
      <c r="M43" s="29">
        <f t="shared" si="2"/>
        <v>-3.6814949223003755E-6</v>
      </c>
      <c r="N43" s="29">
        <f t="shared" si="2"/>
        <v>-6.6537490987659658E-5</v>
      </c>
      <c r="O43" s="29">
        <f t="shared" si="2"/>
        <v>-4.2008491199855945E-5</v>
      </c>
      <c r="P43" s="29">
        <f t="shared" si="2"/>
        <v>-8.485229415461402E-4</v>
      </c>
      <c r="Q43" s="29">
        <f t="shared" si="2"/>
        <v>3.0881301784972819E-2</v>
      </c>
      <c r="R43" s="29">
        <f t="shared" si="2"/>
        <v>8.6206896551724137E-4</v>
      </c>
      <c r="S43" s="29">
        <f t="shared" si="2"/>
        <v>-5.4993006993006903E-2</v>
      </c>
      <c r="T43" s="29">
        <f t="shared" si="2"/>
        <v>6.8358208955236364E-4</v>
      </c>
      <c r="U43" s="29">
        <f t="shared" si="2"/>
        <v>6.7515483676425909E-4</v>
      </c>
    </row>
    <row r="44" spans="1:21" ht="21" hidden="1" customHeight="1" x14ac:dyDescent="0.25">
      <c r="A44" s="19"/>
      <c r="B44" s="20">
        <f>+B41/B42</f>
        <v>0.95017901017901019</v>
      </c>
      <c r="C44" s="20"/>
      <c r="D44" s="20">
        <f>+D41/D42</f>
        <v>1.000033527594439</v>
      </c>
      <c r="E44" s="20">
        <f t="shared" ref="E44:T44" si="3">+E41/E42</f>
        <v>1.0071635063957864</v>
      </c>
      <c r="F44" s="20">
        <f t="shared" si="3"/>
        <v>1.0024107248197509</v>
      </c>
      <c r="G44" s="20">
        <f t="shared" si="3"/>
        <v>1.0000004266666693</v>
      </c>
      <c r="H44" s="20">
        <f t="shared" si="3"/>
        <v>1.0030140597539543</v>
      </c>
      <c r="I44" s="20">
        <f t="shared" si="3"/>
        <v>1.000085910652921</v>
      </c>
      <c r="J44" s="20">
        <f t="shared" si="3"/>
        <v>0.99999999999999978</v>
      </c>
      <c r="K44" s="20">
        <f t="shared" si="3"/>
        <v>1.0000109839517692</v>
      </c>
      <c r="L44" s="19"/>
      <c r="M44" s="20">
        <f t="shared" si="3"/>
        <v>0.99999631850507775</v>
      </c>
      <c r="N44" s="20">
        <f t="shared" si="3"/>
        <v>0.99993346250901238</v>
      </c>
      <c r="O44" s="20">
        <f t="shared" si="3"/>
        <v>0.99995799150880016</v>
      </c>
      <c r="P44" s="20">
        <f t="shared" si="3"/>
        <v>0.99915147705845386</v>
      </c>
      <c r="Q44" s="20">
        <f t="shared" si="3"/>
        <v>1.0308813017849727</v>
      </c>
      <c r="R44" s="20">
        <f t="shared" si="3"/>
        <v>1.0008620689655172</v>
      </c>
      <c r="S44" s="20">
        <f t="shared" si="3"/>
        <v>0.94500699300699309</v>
      </c>
      <c r="T44" s="20">
        <f t="shared" si="3"/>
        <v>1.0006835820895523</v>
      </c>
      <c r="U44" s="5"/>
    </row>
    <row r="45" spans="1:21" x14ac:dyDescent="0.25">
      <c r="A45" s="2"/>
      <c r="B45" s="4">
        <f>B41-B42</f>
        <v>-141.94000000000005</v>
      </c>
      <c r="C45" s="4">
        <f>C41-C42</f>
        <v>-1.6737593072321033E-2</v>
      </c>
      <c r="D45" s="4">
        <f t="shared" ref="D45:U45" si="4">D41-D42</f>
        <v>0.47750000000087311</v>
      </c>
      <c r="E45" s="4">
        <f t="shared" si="4"/>
        <v>76.162400000001071</v>
      </c>
      <c r="F45" s="4">
        <f t="shared" si="4"/>
        <v>44.135549999999057</v>
      </c>
      <c r="G45" s="4">
        <f t="shared" si="4"/>
        <v>4.0000000244617695E-3</v>
      </c>
      <c r="H45" s="4">
        <f t="shared" si="4"/>
        <v>39.444999999999709</v>
      </c>
      <c r="I45" s="4">
        <f t="shared" si="4"/>
        <v>0.32500000000027285</v>
      </c>
      <c r="J45" s="4">
        <f t="shared" si="4"/>
        <v>0</v>
      </c>
      <c r="K45" s="4">
        <f t="shared" si="4"/>
        <v>0.18127914000069723</v>
      </c>
      <c r="L45" s="4">
        <f t="shared" si="4"/>
        <v>0</v>
      </c>
      <c r="M45" s="4">
        <f t="shared" si="4"/>
        <v>-2.187176133338653E-2</v>
      </c>
      <c r="N45" s="4">
        <f t="shared" si="4"/>
        <v>-0.36914999999953579</v>
      </c>
      <c r="O45" s="4">
        <f t="shared" si="4"/>
        <v>-0.31266920000052778</v>
      </c>
      <c r="P45" s="4">
        <f t="shared" si="4"/>
        <v>-2.6999999999998181</v>
      </c>
      <c r="Q45" s="4">
        <f t="shared" si="4"/>
        <v>123.98842666666587</v>
      </c>
      <c r="R45" s="4">
        <f t="shared" si="4"/>
        <v>0.25</v>
      </c>
      <c r="S45" s="4">
        <f t="shared" si="4"/>
        <v>-39.319999999999936</v>
      </c>
      <c r="T45" s="4">
        <f t="shared" si="4"/>
        <v>0.22900000000004184</v>
      </c>
      <c r="U45" s="4">
        <f t="shared" si="4"/>
        <v>100.51772725229966</v>
      </c>
    </row>
    <row r="46" spans="1:21" x14ac:dyDescent="0.25">
      <c r="A46" s="2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</row>
    <row r="47" spans="1:21" ht="24" customHeight="1" x14ac:dyDescent="0.25">
      <c r="A47" s="51" t="s">
        <v>98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4"/>
      <c r="M47" s="15"/>
      <c r="N47" s="15"/>
      <c r="O47" s="15"/>
      <c r="P47" s="15"/>
      <c r="Q47" s="15"/>
      <c r="R47" s="15"/>
      <c r="S47" s="15"/>
      <c r="T47" s="15"/>
      <c r="U47" s="15"/>
    </row>
    <row r="48" spans="1:21" ht="13.2" customHeight="1" x14ac:dyDescent="0.25">
      <c r="A48" s="63" t="s">
        <v>100</v>
      </c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14"/>
      <c r="M48" s="15"/>
      <c r="N48" s="15"/>
      <c r="O48" s="15"/>
      <c r="P48" s="15"/>
      <c r="Q48" s="15"/>
      <c r="R48" s="15"/>
      <c r="S48" s="15"/>
      <c r="T48" s="15"/>
      <c r="U48" s="15"/>
    </row>
    <row r="49" spans="1:21" ht="22.5" customHeight="1" x14ac:dyDescent="0.25">
      <c r="A49" s="53" t="s">
        <v>101</v>
      </c>
      <c r="B49" s="54"/>
      <c r="C49" s="54"/>
      <c r="D49" s="54"/>
      <c r="E49" s="54"/>
      <c r="F49" s="54"/>
      <c r="G49" s="54"/>
      <c r="H49" s="54"/>
      <c r="I49" s="54"/>
      <c r="J49" s="54"/>
      <c r="K49" s="55"/>
      <c r="L49" s="14"/>
      <c r="M49" s="15"/>
      <c r="N49" s="15"/>
      <c r="O49" s="15"/>
      <c r="P49" s="15"/>
      <c r="Q49" s="15"/>
      <c r="R49" s="15"/>
      <c r="S49" s="15"/>
      <c r="T49" s="15"/>
      <c r="U49" s="15"/>
    </row>
    <row r="50" spans="1:21" ht="13.2" customHeight="1" x14ac:dyDescent="0.25">
      <c r="A50" s="52" t="s">
        <v>99</v>
      </c>
      <c r="L50" s="14"/>
      <c r="M50" s="15"/>
      <c r="N50" s="15"/>
      <c r="O50" s="15"/>
      <c r="P50" s="15"/>
      <c r="Q50" s="15"/>
      <c r="R50" s="15"/>
      <c r="S50" s="15"/>
      <c r="T50" s="15"/>
      <c r="U50" s="15"/>
    </row>
    <row r="51" spans="1:21" ht="23.25" customHeight="1" x14ac:dyDescent="0.25">
      <c r="L51" s="14"/>
      <c r="M51" s="15"/>
      <c r="N51" s="15"/>
      <c r="O51" s="15"/>
      <c r="P51" s="15"/>
      <c r="Q51" s="15"/>
      <c r="R51" s="15"/>
      <c r="S51" s="15"/>
      <c r="T51" s="15"/>
      <c r="U51" s="15"/>
    </row>
    <row r="52" spans="1:21" ht="13.2" customHeight="1" x14ac:dyDescent="0.25">
      <c r="L52" s="14"/>
      <c r="M52" s="15"/>
      <c r="N52" s="15"/>
      <c r="O52" s="15"/>
      <c r="P52" s="15"/>
      <c r="Q52" s="15"/>
      <c r="R52" s="15"/>
      <c r="S52" s="15"/>
      <c r="T52" s="15"/>
      <c r="U52" s="15"/>
    </row>
    <row r="53" spans="1:21" x14ac:dyDescent="0.25">
      <c r="L53" s="14"/>
      <c r="M53" s="15"/>
      <c r="N53" s="15"/>
      <c r="O53" s="15"/>
      <c r="P53" s="15"/>
      <c r="Q53" s="15"/>
      <c r="R53" s="15"/>
      <c r="S53" s="15"/>
      <c r="T53" s="15"/>
      <c r="U53" s="15"/>
    </row>
    <row r="54" spans="1:21" ht="22.95" customHeight="1" x14ac:dyDescent="0.25">
      <c r="L54" s="14"/>
      <c r="M54" s="15"/>
      <c r="N54" s="15"/>
      <c r="O54" s="15"/>
      <c r="P54" s="15"/>
      <c r="Q54" s="15"/>
      <c r="R54" s="15"/>
      <c r="S54" s="15"/>
      <c r="T54" s="15"/>
      <c r="U54" s="15"/>
    </row>
    <row r="55" spans="1:21" ht="13.2" customHeight="1" x14ac:dyDescent="0.25"/>
    <row r="58" spans="1:21" ht="23.25" customHeight="1" x14ac:dyDescent="0.25"/>
  </sheetData>
  <mergeCells count="3">
    <mergeCell ref="A4:A5"/>
    <mergeCell ref="B4:U4"/>
    <mergeCell ref="A48:K48"/>
  </mergeCells>
  <pageMargins left="0.31496062992125984" right="0.31496062992125984" top="0.35433070866141736" bottom="0.35433070866141736" header="0.31496062992125984" footer="0.31496062992125984"/>
  <pageSetup paperSize="9" orientation="portrait" r:id="rId1"/>
  <headerFooter differentFirst="1">
    <oddFooter>&amp;CPàgina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74"/>
  <sheetViews>
    <sheetView showGridLines="0" showRuler="0" showWhiteSpace="0" topLeftCell="A42" zoomScale="90" zoomScaleNormal="90" workbookViewId="0">
      <selection activeCell="A59" sqref="A59:I79"/>
    </sheetView>
  </sheetViews>
  <sheetFormatPr defaultColWidth="8.6640625" defaultRowHeight="13.2" x14ac:dyDescent="0.25"/>
  <cols>
    <col min="1" max="1" width="10.44140625" style="3" customWidth="1"/>
    <col min="2" max="2" width="7.6640625" style="7" customWidth="1"/>
    <col min="3" max="3" width="10" style="7" customWidth="1"/>
    <col min="4" max="4" width="8.33203125" style="7" customWidth="1"/>
    <col min="5" max="5" width="11.109375" customWidth="1"/>
    <col min="6" max="6" width="10.88671875" customWidth="1"/>
    <col min="7" max="7" width="13.33203125" customWidth="1"/>
    <col min="8" max="8" width="7.88671875" customWidth="1"/>
    <col min="9" max="9" width="7.6640625" customWidth="1"/>
    <col min="10" max="10" width="9.109375" customWidth="1"/>
    <col min="11" max="11" width="8.5546875" customWidth="1"/>
    <col min="12" max="12" width="10" style="3" customWidth="1"/>
    <col min="13" max="13" width="8.44140625" customWidth="1"/>
    <col min="14" max="14" width="7.6640625" customWidth="1"/>
    <col min="15" max="15" width="9.33203125" customWidth="1"/>
    <col min="16" max="16" width="7.6640625" customWidth="1"/>
    <col min="17" max="17" width="8.33203125" customWidth="1"/>
    <col min="18" max="18" width="5.6640625" customWidth="1"/>
    <col min="19" max="19" width="6.109375" customWidth="1"/>
    <col min="20" max="20" width="5.6640625" customWidth="1"/>
    <col min="21" max="21" width="8.6640625" bestFit="1" customWidth="1"/>
  </cols>
  <sheetData>
    <row r="1" spans="1:21" ht="15.6" x14ac:dyDescent="0.3">
      <c r="A1" s="17" t="s">
        <v>92</v>
      </c>
      <c r="B1" s="6"/>
      <c r="C1" s="6"/>
      <c r="D1" s="6"/>
      <c r="E1" s="1"/>
      <c r="F1" s="1"/>
      <c r="G1" s="1"/>
      <c r="H1" s="1"/>
      <c r="I1" s="1"/>
      <c r="J1" s="1"/>
      <c r="K1" s="1"/>
      <c r="L1" s="9"/>
      <c r="M1" s="1"/>
      <c r="N1" s="1"/>
      <c r="O1" s="1"/>
      <c r="P1" s="1"/>
      <c r="Q1" s="1"/>
    </row>
    <row r="2" spans="1:21" x14ac:dyDescent="0.25">
      <c r="A2" s="18" t="s">
        <v>79</v>
      </c>
      <c r="B2" s="6"/>
      <c r="C2" s="6"/>
      <c r="D2" s="6"/>
      <c r="E2" s="1"/>
      <c r="F2" s="1"/>
      <c r="G2" s="1"/>
      <c r="H2" s="1"/>
      <c r="I2" s="1"/>
      <c r="J2" s="1"/>
      <c r="K2" s="1"/>
      <c r="L2" s="9"/>
      <c r="M2" s="1"/>
      <c r="N2" s="1"/>
      <c r="O2" s="1"/>
      <c r="P2" s="1"/>
      <c r="Q2" s="1"/>
    </row>
    <row r="3" spans="1:21" x14ac:dyDescent="0.25">
      <c r="B3" s="6"/>
      <c r="C3" s="6"/>
      <c r="D3" s="6"/>
      <c r="E3" s="1"/>
      <c r="F3" s="1"/>
      <c r="H3" s="1"/>
      <c r="I3" s="1"/>
      <c r="J3" s="1"/>
      <c r="K3" s="1"/>
      <c r="L3" s="9"/>
      <c r="M3" s="1"/>
      <c r="N3" s="1"/>
      <c r="O3" s="1"/>
      <c r="P3" s="1"/>
      <c r="Q3" s="1"/>
    </row>
    <row r="4" spans="1:21" ht="13.2" customHeight="1" x14ac:dyDescent="0.25">
      <c r="A4" s="59" t="s">
        <v>82</v>
      </c>
      <c r="B4" s="60" t="s">
        <v>36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2"/>
    </row>
    <row r="5" spans="1:21" s="8" customFormat="1" ht="31.2" x14ac:dyDescent="0.25">
      <c r="A5" s="59"/>
      <c r="B5" s="21" t="s">
        <v>83</v>
      </c>
      <c r="C5" s="21" t="s">
        <v>37</v>
      </c>
      <c r="D5" s="21" t="s">
        <v>48</v>
      </c>
      <c r="E5" s="21" t="s">
        <v>84</v>
      </c>
      <c r="F5" s="21" t="s">
        <v>85</v>
      </c>
      <c r="G5" s="21" t="s">
        <v>86</v>
      </c>
      <c r="H5" s="21" t="s">
        <v>87</v>
      </c>
      <c r="I5" s="21" t="s">
        <v>49</v>
      </c>
      <c r="J5" s="21" t="s">
        <v>50</v>
      </c>
      <c r="K5" s="21" t="s">
        <v>51</v>
      </c>
      <c r="L5" s="22" t="s">
        <v>88</v>
      </c>
      <c r="M5" s="21" t="s">
        <v>17</v>
      </c>
      <c r="N5" s="21" t="s">
        <v>52</v>
      </c>
      <c r="O5" s="21" t="s">
        <v>89</v>
      </c>
      <c r="P5" s="21" t="s">
        <v>46</v>
      </c>
      <c r="Q5" s="21" t="s">
        <v>90</v>
      </c>
      <c r="R5" s="21" t="s">
        <v>15</v>
      </c>
      <c r="S5" s="21" t="s">
        <v>31</v>
      </c>
      <c r="T5" s="21" t="s">
        <v>32</v>
      </c>
      <c r="U5" s="23" t="s">
        <v>0</v>
      </c>
    </row>
    <row r="6" spans="1:21" ht="16.95" customHeight="1" x14ac:dyDescent="0.25">
      <c r="A6" s="24" t="s">
        <v>37</v>
      </c>
      <c r="B6" s="27"/>
      <c r="C6" s="27">
        <v>98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5">
        <f t="shared" ref="U6:U39" si="0">SUM(B6:T6)</f>
        <v>98</v>
      </c>
    </row>
    <row r="7" spans="1:21" ht="16.95" customHeight="1" x14ac:dyDescent="0.25">
      <c r="A7" s="24" t="s">
        <v>16</v>
      </c>
      <c r="B7" s="28"/>
      <c r="C7" s="28"/>
      <c r="D7" s="28"/>
      <c r="E7" s="28">
        <v>63</v>
      </c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5">
        <f t="shared" si="0"/>
        <v>63</v>
      </c>
    </row>
    <row r="8" spans="1:21" ht="16.95" customHeight="1" x14ac:dyDescent="0.25">
      <c r="A8" s="24" t="s">
        <v>31</v>
      </c>
      <c r="B8" s="27">
        <v>0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>
        <f>439.64+8</f>
        <v>447.64</v>
      </c>
      <c r="T8" s="27"/>
      <c r="U8" s="25">
        <f t="shared" si="0"/>
        <v>447.64</v>
      </c>
    </row>
    <row r="9" spans="1:21" ht="16.95" customHeight="1" x14ac:dyDescent="0.25">
      <c r="A9" s="24" t="s">
        <v>30</v>
      </c>
      <c r="B9" s="28"/>
      <c r="C9" s="28"/>
      <c r="D9" s="28"/>
      <c r="E9" s="28"/>
      <c r="F9" s="28">
        <v>17.25</v>
      </c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5">
        <f t="shared" si="0"/>
        <v>17.25</v>
      </c>
    </row>
    <row r="10" spans="1:21" ht="16.95" customHeight="1" x14ac:dyDescent="0.25">
      <c r="A10" s="26" t="s">
        <v>7</v>
      </c>
      <c r="B10" s="27">
        <v>7.8000000000000007</v>
      </c>
      <c r="C10" s="27"/>
      <c r="D10" s="27"/>
      <c r="E10" s="27">
        <v>694.3649999999999</v>
      </c>
      <c r="F10" s="27"/>
      <c r="G10" s="27"/>
      <c r="H10" s="27">
        <v>3037</v>
      </c>
      <c r="I10" s="27"/>
      <c r="J10" s="27"/>
      <c r="K10" s="27"/>
      <c r="L10" s="27">
        <v>779.85</v>
      </c>
      <c r="M10" s="27"/>
      <c r="N10" s="27"/>
      <c r="O10" s="27">
        <v>399.93308999999999</v>
      </c>
      <c r="P10" s="27"/>
      <c r="Q10" s="27">
        <v>0.60000000000000009</v>
      </c>
      <c r="R10" s="27"/>
      <c r="S10" s="27">
        <v>24</v>
      </c>
      <c r="T10" s="27"/>
      <c r="U10" s="25">
        <f t="shared" si="0"/>
        <v>4943.5480900000002</v>
      </c>
    </row>
    <row r="11" spans="1:21" ht="16.95" customHeight="1" x14ac:dyDescent="0.25">
      <c r="A11" s="26" t="s">
        <v>8</v>
      </c>
      <c r="B11" s="28"/>
      <c r="C11" s="28">
        <v>1179.8600231443418</v>
      </c>
      <c r="D11" s="28"/>
      <c r="E11" s="28"/>
      <c r="F11" s="28">
        <v>535.65000000000009</v>
      </c>
      <c r="G11" s="28"/>
      <c r="H11" s="28"/>
      <c r="I11" s="28"/>
      <c r="J11" s="28"/>
      <c r="K11" s="28">
        <v>1652.0762173818191</v>
      </c>
      <c r="L11" s="28">
        <v>13.5</v>
      </c>
      <c r="M11" s="28"/>
      <c r="N11" s="28"/>
      <c r="O11" s="28">
        <v>556.89327000000003</v>
      </c>
      <c r="P11" s="28"/>
      <c r="Q11" s="28">
        <v>14.937599999999998</v>
      </c>
      <c r="R11" s="28"/>
      <c r="S11" s="28"/>
      <c r="T11" s="28"/>
      <c r="U11" s="25">
        <f t="shared" si="0"/>
        <v>3952.9171105261612</v>
      </c>
    </row>
    <row r="12" spans="1:21" ht="16.95" customHeight="1" x14ac:dyDescent="0.25">
      <c r="A12" s="26" t="s">
        <v>18</v>
      </c>
      <c r="B12" s="27">
        <v>8.0500000000000007</v>
      </c>
      <c r="C12" s="27">
        <v>1071.95</v>
      </c>
      <c r="D12" s="27"/>
      <c r="E12" s="27"/>
      <c r="F12" s="27">
        <v>1520.7351500000002</v>
      </c>
      <c r="G12" s="27"/>
      <c r="H12" s="27">
        <v>583</v>
      </c>
      <c r="I12" s="27">
        <v>301.72500000000002</v>
      </c>
      <c r="J12" s="27"/>
      <c r="K12" s="27">
        <v>1457.7912855999998</v>
      </c>
      <c r="L12" s="27">
        <v>81</v>
      </c>
      <c r="M12" s="27"/>
      <c r="N12" s="27"/>
      <c r="O12" s="27">
        <f>492.093755+20.25</f>
        <v>512.34375499999999</v>
      </c>
      <c r="P12" s="27"/>
      <c r="Q12" s="27">
        <v>9.6</v>
      </c>
      <c r="R12" s="27"/>
      <c r="S12" s="27">
        <v>40.14</v>
      </c>
      <c r="T12" s="27"/>
      <c r="U12" s="25">
        <f t="shared" si="0"/>
        <v>5586.3351906000007</v>
      </c>
    </row>
    <row r="13" spans="1:21" ht="16.95" customHeight="1" x14ac:dyDescent="0.25">
      <c r="A13" s="26" t="s">
        <v>10</v>
      </c>
      <c r="B13" s="28"/>
      <c r="C13" s="28">
        <v>1217.9999999999998</v>
      </c>
      <c r="D13" s="28"/>
      <c r="E13" s="28">
        <v>9</v>
      </c>
      <c r="F13" s="28">
        <v>1430.9715000000001</v>
      </c>
      <c r="G13" s="28">
        <v>17.850000000000001</v>
      </c>
      <c r="H13" s="28"/>
      <c r="I13" s="28">
        <v>266.43</v>
      </c>
      <c r="J13" s="28"/>
      <c r="K13" s="28">
        <v>1338.584464</v>
      </c>
      <c r="L13" s="28"/>
      <c r="M13" s="28"/>
      <c r="N13" s="28">
        <v>184.5</v>
      </c>
      <c r="O13" s="28">
        <v>632.42516999999987</v>
      </c>
      <c r="P13" s="28"/>
      <c r="Q13" s="28"/>
      <c r="R13" s="28"/>
      <c r="S13" s="28"/>
      <c r="T13" s="28">
        <v>14.6</v>
      </c>
      <c r="U13" s="25">
        <f t="shared" si="0"/>
        <v>5112.3611339999998</v>
      </c>
    </row>
    <row r="14" spans="1:21" ht="16.95" customHeight="1" x14ac:dyDescent="0.25">
      <c r="A14" s="26" t="s">
        <v>11</v>
      </c>
      <c r="B14" s="27"/>
      <c r="C14" s="27">
        <v>1564.2124999999999</v>
      </c>
      <c r="D14" s="27"/>
      <c r="E14" s="27">
        <v>2344.1001000000001</v>
      </c>
      <c r="F14" s="27">
        <v>971.63225000000011</v>
      </c>
      <c r="G14" s="27">
        <v>17.55</v>
      </c>
      <c r="H14" s="27">
        <v>24</v>
      </c>
      <c r="I14" s="27">
        <v>103.5</v>
      </c>
      <c r="J14" s="27"/>
      <c r="K14" s="27">
        <v>1601.0059695999998</v>
      </c>
      <c r="L14" s="27">
        <v>665.85000000000014</v>
      </c>
      <c r="M14" s="27">
        <v>18</v>
      </c>
      <c r="N14" s="27"/>
      <c r="O14" s="27">
        <v>639.06666999999993</v>
      </c>
      <c r="P14" s="27"/>
      <c r="Q14" s="27">
        <v>99.6</v>
      </c>
      <c r="R14" s="27">
        <v>2.25</v>
      </c>
      <c r="S14" s="27">
        <v>27.6</v>
      </c>
      <c r="T14" s="27">
        <v>13.5</v>
      </c>
      <c r="U14" s="25">
        <f t="shared" si="0"/>
        <v>8091.8674896000011</v>
      </c>
    </row>
    <row r="15" spans="1:21" ht="16.95" customHeight="1" x14ac:dyDescent="0.25">
      <c r="A15" s="26" t="s">
        <v>19</v>
      </c>
      <c r="B15" s="28"/>
      <c r="C15" s="28">
        <v>1353.9689501172249</v>
      </c>
      <c r="D15" s="28"/>
      <c r="E15" s="28">
        <v>4.8</v>
      </c>
      <c r="F15" s="28">
        <v>1739.9370000000001</v>
      </c>
      <c r="G15" s="28">
        <v>13.5</v>
      </c>
      <c r="H15" s="28"/>
      <c r="I15" s="28"/>
      <c r="J15" s="28"/>
      <c r="K15" s="28">
        <v>897.23021200000005</v>
      </c>
      <c r="L15" s="28"/>
      <c r="M15" s="28"/>
      <c r="N15" s="28">
        <v>419.75495000000001</v>
      </c>
      <c r="O15" s="28">
        <v>489.31581499999999</v>
      </c>
      <c r="P15" s="28"/>
      <c r="Q15" s="28">
        <v>1.2000000000000002</v>
      </c>
      <c r="R15" s="28"/>
      <c r="S15" s="28"/>
      <c r="T15" s="28"/>
      <c r="U15" s="25">
        <f t="shared" si="0"/>
        <v>4919.706927117225</v>
      </c>
    </row>
    <row r="16" spans="1:21" ht="16.95" customHeight="1" x14ac:dyDescent="0.25">
      <c r="A16" s="26" t="s">
        <v>20</v>
      </c>
      <c r="B16" s="27"/>
      <c r="C16" s="27">
        <v>1209.247317750948</v>
      </c>
      <c r="D16" s="27"/>
      <c r="E16" s="27">
        <v>109.15</v>
      </c>
      <c r="F16" s="27">
        <v>1050.5819999999999</v>
      </c>
      <c r="G16" s="27">
        <v>67.5</v>
      </c>
      <c r="H16" s="27">
        <v>15.482477657496105</v>
      </c>
      <c r="I16" s="27">
        <v>138.6</v>
      </c>
      <c r="J16" s="27"/>
      <c r="K16" s="27">
        <v>2077.8890952187276</v>
      </c>
      <c r="L16" s="27">
        <v>126</v>
      </c>
      <c r="M16" s="27"/>
      <c r="N16" s="27"/>
      <c r="O16" s="27">
        <v>296.63920000000007</v>
      </c>
      <c r="P16" s="27">
        <v>198.702</v>
      </c>
      <c r="Q16" s="27"/>
      <c r="R16" s="27"/>
      <c r="S16" s="27">
        <f>44.4-8</f>
        <v>36.4</v>
      </c>
      <c r="T16" s="27">
        <v>27</v>
      </c>
      <c r="U16" s="25">
        <f t="shared" si="0"/>
        <v>5353.1920906271707</v>
      </c>
    </row>
    <row r="17" spans="1:21" ht="16.95" customHeight="1" x14ac:dyDescent="0.25">
      <c r="A17" s="26" t="s">
        <v>12</v>
      </c>
      <c r="B17" s="28">
        <v>887.15</v>
      </c>
      <c r="C17" s="28">
        <v>398.20000000000005</v>
      </c>
      <c r="D17" s="28"/>
      <c r="E17" s="28"/>
      <c r="F17" s="28">
        <v>650.44999999999993</v>
      </c>
      <c r="G17" s="28"/>
      <c r="H17" s="28">
        <v>771</v>
      </c>
      <c r="I17" s="28"/>
      <c r="J17" s="28"/>
      <c r="K17" s="28"/>
      <c r="L17" s="28"/>
      <c r="M17" s="28"/>
      <c r="N17" s="28"/>
      <c r="O17" s="28"/>
      <c r="P17" s="28"/>
      <c r="Q17" s="28">
        <v>1.5</v>
      </c>
      <c r="R17" s="28">
        <v>12</v>
      </c>
      <c r="S17" s="28"/>
      <c r="T17" s="28">
        <v>27</v>
      </c>
      <c r="U17" s="25">
        <f t="shared" si="0"/>
        <v>2747.2999999999997</v>
      </c>
    </row>
    <row r="18" spans="1:21" ht="16.95" customHeight="1" x14ac:dyDescent="0.25">
      <c r="A18" s="26" t="s">
        <v>47</v>
      </c>
      <c r="B18" s="27"/>
      <c r="C18" s="27">
        <v>1696.7499999999993</v>
      </c>
      <c r="D18" s="27"/>
      <c r="E18" s="27"/>
      <c r="F18" s="27">
        <v>555.75</v>
      </c>
      <c r="G18" s="27"/>
      <c r="H18" s="27"/>
      <c r="I18" s="27"/>
      <c r="J18" s="27"/>
      <c r="K18" s="27">
        <v>1220.4782</v>
      </c>
      <c r="L18" s="27">
        <v>220.5</v>
      </c>
      <c r="M18" s="27"/>
      <c r="N18" s="27">
        <v>59.5625</v>
      </c>
      <c r="O18" s="27">
        <v>1072.7110499999994</v>
      </c>
      <c r="P18" s="27"/>
      <c r="Q18" s="27"/>
      <c r="R18" s="27"/>
      <c r="S18" s="27"/>
      <c r="T18" s="27">
        <v>14.8</v>
      </c>
      <c r="U18" s="25">
        <f t="shared" si="0"/>
        <v>4840.5517499999987</v>
      </c>
    </row>
    <row r="19" spans="1:21" ht="16.95" customHeight="1" x14ac:dyDescent="0.25">
      <c r="A19" s="26" t="s">
        <v>34</v>
      </c>
      <c r="B19" s="28">
        <v>226.25</v>
      </c>
      <c r="C19" s="28">
        <v>812.67283559223984</v>
      </c>
      <c r="D19" s="28"/>
      <c r="E19" s="28">
        <v>88.89</v>
      </c>
      <c r="F19" s="28">
        <v>856.03650000000005</v>
      </c>
      <c r="G19" s="28"/>
      <c r="H19" s="28">
        <v>3939</v>
      </c>
      <c r="I19" s="28"/>
      <c r="J19" s="28"/>
      <c r="K19" s="28">
        <v>614.83791199999985</v>
      </c>
      <c r="L19" s="28"/>
      <c r="M19" s="28"/>
      <c r="N19" s="28"/>
      <c r="O19" s="28">
        <v>650.4110300000001</v>
      </c>
      <c r="P19" s="28"/>
      <c r="Q19" s="28"/>
      <c r="R19" s="28">
        <v>9</v>
      </c>
      <c r="S19" s="28">
        <v>12</v>
      </c>
      <c r="T19" s="28">
        <v>13.5</v>
      </c>
      <c r="U19" s="25">
        <f t="shared" si="0"/>
        <v>7222.5982775922403</v>
      </c>
    </row>
    <row r="20" spans="1:21" ht="16.95" customHeight="1" x14ac:dyDescent="0.25">
      <c r="A20" s="26" t="s">
        <v>21</v>
      </c>
      <c r="B20" s="27"/>
      <c r="C20" s="27">
        <v>890.51530689250171</v>
      </c>
      <c r="D20" s="27"/>
      <c r="E20" s="27"/>
      <c r="F20" s="27">
        <v>1101.2406000000001</v>
      </c>
      <c r="G20" s="27"/>
      <c r="H20" s="27"/>
      <c r="I20" s="27"/>
      <c r="J20" s="27"/>
      <c r="K20" s="27"/>
      <c r="L20" s="27">
        <v>6.75</v>
      </c>
      <c r="M20" s="27">
        <v>7.5</v>
      </c>
      <c r="N20" s="27"/>
      <c r="O20" s="27"/>
      <c r="P20" s="27"/>
      <c r="Q20" s="27"/>
      <c r="R20" s="27"/>
      <c r="S20" s="27"/>
      <c r="T20" s="27">
        <v>27.5</v>
      </c>
      <c r="U20" s="25">
        <f t="shared" si="0"/>
        <v>2033.5059068925018</v>
      </c>
    </row>
    <row r="21" spans="1:21" ht="16.95" customHeight="1" x14ac:dyDescent="0.25">
      <c r="A21" s="26" t="s">
        <v>22</v>
      </c>
      <c r="B21" s="28"/>
      <c r="C21" s="28">
        <v>576.19380154591545</v>
      </c>
      <c r="D21" s="28"/>
      <c r="E21" s="28"/>
      <c r="F21" s="28">
        <v>625.37399999999991</v>
      </c>
      <c r="G21" s="28"/>
      <c r="H21" s="28"/>
      <c r="I21" s="28"/>
      <c r="J21" s="28"/>
      <c r="K21" s="28">
        <v>1203.9164000000001</v>
      </c>
      <c r="L21" s="28"/>
      <c r="M21" s="28"/>
      <c r="N21" s="28"/>
      <c r="O21" s="28">
        <v>303.16348999999997</v>
      </c>
      <c r="P21" s="28"/>
      <c r="Q21" s="28"/>
      <c r="R21" s="28"/>
      <c r="S21" s="28"/>
      <c r="T21" s="28">
        <v>26.9</v>
      </c>
      <c r="U21" s="25">
        <f t="shared" si="0"/>
        <v>2735.5476915459153</v>
      </c>
    </row>
    <row r="22" spans="1:21" ht="16.95" customHeight="1" x14ac:dyDescent="0.25">
      <c r="A22" s="26" t="s">
        <v>23</v>
      </c>
      <c r="B22" s="27"/>
      <c r="C22" s="27">
        <v>17.139050350901982</v>
      </c>
      <c r="D22" s="27"/>
      <c r="E22" s="27">
        <v>86.12</v>
      </c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>
        <v>2934.0680000000002</v>
      </c>
      <c r="Q22" s="27"/>
      <c r="R22" s="27"/>
      <c r="S22" s="27"/>
      <c r="T22" s="27">
        <v>13.5</v>
      </c>
      <c r="U22" s="25">
        <f t="shared" si="0"/>
        <v>3050.827050350902</v>
      </c>
    </row>
    <row r="23" spans="1:21" ht="16.95" customHeight="1" x14ac:dyDescent="0.25">
      <c r="A23" s="26" t="s">
        <v>24</v>
      </c>
      <c r="B23" s="28">
        <v>25.8</v>
      </c>
      <c r="C23" s="28">
        <v>1640.3745674322965</v>
      </c>
      <c r="D23" s="28"/>
      <c r="E23" s="28">
        <v>319.51999999999992</v>
      </c>
      <c r="F23" s="28">
        <v>2057.3226666666669</v>
      </c>
      <c r="G23" s="28">
        <v>33.75</v>
      </c>
      <c r="H23" s="28">
        <v>474</v>
      </c>
      <c r="I23" s="28">
        <v>153</v>
      </c>
      <c r="J23" s="28"/>
      <c r="K23" s="28">
        <v>641.61479999999995</v>
      </c>
      <c r="L23" s="28">
        <v>204.45</v>
      </c>
      <c r="M23" s="28">
        <v>1388.1089999999999</v>
      </c>
      <c r="N23" s="28">
        <v>221.875</v>
      </c>
      <c r="O23" s="28">
        <v>336.08860500000003</v>
      </c>
      <c r="P23" s="28">
        <v>18</v>
      </c>
      <c r="Q23" s="28">
        <v>11.100000000000001</v>
      </c>
      <c r="R23" s="28"/>
      <c r="S23" s="28">
        <v>6</v>
      </c>
      <c r="T23" s="28"/>
      <c r="U23" s="25">
        <f t="shared" si="0"/>
        <v>7531.0046390989637</v>
      </c>
    </row>
    <row r="24" spans="1:21" ht="16.95" customHeight="1" x14ac:dyDescent="0.25">
      <c r="A24" s="26" t="s">
        <v>13</v>
      </c>
      <c r="B24" s="27"/>
      <c r="C24" s="27"/>
      <c r="D24" s="27">
        <v>4800.32</v>
      </c>
      <c r="E24" s="27"/>
      <c r="F24" s="27"/>
      <c r="G24" s="27"/>
      <c r="H24" s="27"/>
      <c r="I24" s="27">
        <v>27</v>
      </c>
      <c r="J24" s="27">
        <v>1658.16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5">
        <f t="shared" si="0"/>
        <v>6485.48</v>
      </c>
    </row>
    <row r="25" spans="1:21" ht="16.95" customHeight="1" x14ac:dyDescent="0.25">
      <c r="A25" s="26" t="s">
        <v>25</v>
      </c>
      <c r="B25" s="28"/>
      <c r="C25" s="28">
        <v>671.95</v>
      </c>
      <c r="D25" s="28"/>
      <c r="E25" s="28"/>
      <c r="F25" s="28">
        <v>919.67849999999987</v>
      </c>
      <c r="G25" s="28"/>
      <c r="H25" s="28"/>
      <c r="I25" s="28"/>
      <c r="J25" s="28"/>
      <c r="K25" s="28">
        <v>890.37360080000008</v>
      </c>
      <c r="L25" s="28">
        <v>36</v>
      </c>
      <c r="M25" s="28">
        <v>2.6999999999999993</v>
      </c>
      <c r="N25" s="28"/>
      <c r="O25" s="28">
        <v>307.32757499999997</v>
      </c>
      <c r="P25" s="28"/>
      <c r="Q25" s="28"/>
      <c r="R25" s="28"/>
      <c r="S25" s="28"/>
      <c r="T25" s="28"/>
      <c r="U25" s="25">
        <f t="shared" si="0"/>
        <v>2828.0296757999995</v>
      </c>
    </row>
    <row r="26" spans="1:21" ht="16.95" customHeight="1" x14ac:dyDescent="0.25">
      <c r="A26" s="26" t="s">
        <v>14</v>
      </c>
      <c r="B26" s="27">
        <v>16.95</v>
      </c>
      <c r="C26" s="27">
        <v>328.11821934947341</v>
      </c>
      <c r="D26" s="27"/>
      <c r="E26" s="27">
        <f>3623.3791-18</f>
        <v>3605.3791000000001</v>
      </c>
      <c r="F26" s="27">
        <v>45</v>
      </c>
      <c r="G26" s="27">
        <v>6.75</v>
      </c>
      <c r="H26" s="27">
        <v>20</v>
      </c>
      <c r="I26" s="27"/>
      <c r="J26" s="27"/>
      <c r="K26" s="27"/>
      <c r="L26" s="27">
        <v>1280.3400000000001</v>
      </c>
      <c r="M26" s="27"/>
      <c r="N26" s="27"/>
      <c r="O26" s="27"/>
      <c r="P26" s="27"/>
      <c r="Q26" s="27">
        <v>16.5</v>
      </c>
      <c r="R26" s="27">
        <v>8.25</v>
      </c>
      <c r="S26" s="27"/>
      <c r="T26" s="27"/>
      <c r="U26" s="25">
        <f t="shared" si="0"/>
        <v>5327.2873193494743</v>
      </c>
    </row>
    <row r="27" spans="1:21" ht="16.95" customHeight="1" x14ac:dyDescent="0.25">
      <c r="A27" s="26" t="s">
        <v>26</v>
      </c>
      <c r="B27" s="28"/>
      <c r="C27" s="28"/>
      <c r="D27" s="28">
        <v>2095.0000000000009</v>
      </c>
      <c r="E27" s="28"/>
      <c r="F27" s="28"/>
      <c r="G27" s="28">
        <v>13.5</v>
      </c>
      <c r="H27" s="28"/>
      <c r="I27" s="28"/>
      <c r="J27" s="28">
        <v>633.54</v>
      </c>
      <c r="K27" s="28"/>
      <c r="L27" s="28"/>
      <c r="M27" s="28">
        <v>39.450000000000003</v>
      </c>
      <c r="N27" s="28"/>
      <c r="O27" s="28"/>
      <c r="P27" s="28"/>
      <c r="Q27" s="28">
        <v>295.584</v>
      </c>
      <c r="R27" s="28"/>
      <c r="S27" s="28"/>
      <c r="T27" s="28"/>
      <c r="U27" s="25">
        <f t="shared" si="0"/>
        <v>3077.0740000000005</v>
      </c>
    </row>
    <row r="28" spans="1:21" ht="16.95" customHeight="1" x14ac:dyDescent="0.25">
      <c r="A28" s="26" t="s">
        <v>9</v>
      </c>
      <c r="B28" s="27"/>
      <c r="C28" s="27"/>
      <c r="D28" s="27"/>
      <c r="E28" s="27"/>
      <c r="F28" s="27"/>
      <c r="G28" s="27"/>
      <c r="H28" s="27"/>
      <c r="I28" s="27">
        <v>2027.7449999999999</v>
      </c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5">
        <f t="shared" si="0"/>
        <v>2027.7449999999999</v>
      </c>
    </row>
    <row r="29" spans="1:21" ht="16.95" customHeight="1" x14ac:dyDescent="0.25">
      <c r="A29" s="26" t="s">
        <v>27</v>
      </c>
      <c r="B29" s="28">
        <v>18.700000000000003</v>
      </c>
      <c r="C29" s="28">
        <v>89.72245607731351</v>
      </c>
      <c r="D29" s="28"/>
      <c r="E29" s="28">
        <f>1461.345-9</f>
        <v>1452.345</v>
      </c>
      <c r="F29" s="28">
        <v>36</v>
      </c>
      <c r="G29" s="28"/>
      <c r="H29" s="28"/>
      <c r="I29" s="28"/>
      <c r="J29" s="28"/>
      <c r="K29" s="28"/>
      <c r="L29" s="28">
        <v>989.55000000000018</v>
      </c>
      <c r="M29" s="28"/>
      <c r="N29" s="28"/>
      <c r="O29" s="28">
        <v>277.97912999999994</v>
      </c>
      <c r="P29" s="28"/>
      <c r="Q29" s="28">
        <v>42.296999999999997</v>
      </c>
      <c r="R29" s="28"/>
      <c r="S29" s="28"/>
      <c r="T29" s="28"/>
      <c r="U29" s="25">
        <f t="shared" si="0"/>
        <v>2906.5935860773138</v>
      </c>
    </row>
    <row r="30" spans="1:21" ht="16.95" customHeight="1" x14ac:dyDescent="0.25">
      <c r="A30" s="26" t="s">
        <v>28</v>
      </c>
      <c r="B30" s="27"/>
      <c r="C30" s="27"/>
      <c r="D30" s="27">
        <v>56.75</v>
      </c>
      <c r="E30" s="27"/>
      <c r="F30" s="27"/>
      <c r="G30" s="27">
        <v>120.6</v>
      </c>
      <c r="H30" s="27"/>
      <c r="I30" s="27"/>
      <c r="J30" s="27"/>
      <c r="K30" s="27">
        <v>18</v>
      </c>
      <c r="L30" s="27"/>
      <c r="M30" s="27"/>
      <c r="N30" s="27"/>
      <c r="O30" s="27"/>
      <c r="P30" s="27"/>
      <c r="Q30" s="27">
        <v>3196.2811200000006</v>
      </c>
      <c r="R30" s="27"/>
      <c r="S30" s="27"/>
      <c r="T30" s="27">
        <v>13.5</v>
      </c>
      <c r="U30" s="25">
        <f t="shared" si="0"/>
        <v>3405.1311200000005</v>
      </c>
    </row>
    <row r="31" spans="1:21" ht="16.95" customHeight="1" x14ac:dyDescent="0.25">
      <c r="A31" s="26" t="s">
        <v>29</v>
      </c>
      <c r="B31" s="28">
        <v>4.5</v>
      </c>
      <c r="C31" s="28"/>
      <c r="D31" s="28"/>
      <c r="E31" s="28">
        <v>4.2</v>
      </c>
      <c r="F31" s="28"/>
      <c r="G31" s="28">
        <v>10.8</v>
      </c>
      <c r="H31" s="28">
        <v>1683</v>
      </c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>
        <v>15</v>
      </c>
      <c r="T31" s="28">
        <v>13.5</v>
      </c>
      <c r="U31" s="25">
        <f t="shared" si="0"/>
        <v>1731</v>
      </c>
    </row>
    <row r="32" spans="1:21" ht="16.95" customHeight="1" x14ac:dyDescent="0.25">
      <c r="A32" s="26" t="s">
        <v>38</v>
      </c>
      <c r="B32" s="27">
        <v>15.5</v>
      </c>
      <c r="C32" s="27">
        <v>2186.4999999999995</v>
      </c>
      <c r="D32" s="27">
        <v>422.89000000000004</v>
      </c>
      <c r="E32" s="27">
        <v>1201.0649999999998</v>
      </c>
      <c r="F32" s="27">
        <v>1331.8940000000002</v>
      </c>
      <c r="G32" s="27">
        <v>142.5</v>
      </c>
      <c r="H32" s="27">
        <v>429.49539872091043</v>
      </c>
      <c r="I32" s="27">
        <v>130.68</v>
      </c>
      <c r="J32" s="27">
        <v>79.199999999999989</v>
      </c>
      <c r="K32" s="27">
        <v>1307.9702545454543</v>
      </c>
      <c r="L32" s="27">
        <v>1647.4649999999999</v>
      </c>
      <c r="M32" s="27">
        <v>520.40250000000003</v>
      </c>
      <c r="N32" s="27"/>
      <c r="O32" s="27">
        <v>330.20403000000005</v>
      </c>
      <c r="P32" s="27"/>
      <c r="Q32" s="27">
        <v>302.62152000000003</v>
      </c>
      <c r="R32" s="27">
        <v>54</v>
      </c>
      <c r="S32" s="27">
        <v>12</v>
      </c>
      <c r="T32" s="27">
        <v>16.8</v>
      </c>
      <c r="U32" s="25">
        <f t="shared" si="0"/>
        <v>10131.187703266365</v>
      </c>
    </row>
    <row r="33" spans="1:22" ht="16.95" customHeight="1" x14ac:dyDescent="0.25">
      <c r="A33" s="26" t="s">
        <v>39</v>
      </c>
      <c r="B33" s="28">
        <v>1635.97</v>
      </c>
      <c r="C33" s="28">
        <v>1627.532877097954</v>
      </c>
      <c r="D33" s="28"/>
      <c r="E33" s="28">
        <v>1148.0495500000002</v>
      </c>
      <c r="F33" s="28">
        <v>1455.7565</v>
      </c>
      <c r="G33" s="28"/>
      <c r="H33" s="28">
        <v>1307</v>
      </c>
      <c r="I33" s="28">
        <v>229.5</v>
      </c>
      <c r="J33" s="28"/>
      <c r="K33" s="28">
        <v>1444.2672680000001</v>
      </c>
      <c r="L33" s="28">
        <v>704.7</v>
      </c>
      <c r="M33" s="28">
        <v>453.89249999999998</v>
      </c>
      <c r="N33" s="28">
        <v>725.625</v>
      </c>
      <c r="O33" s="28">
        <f>733.977575-20.25</f>
        <v>713.727575</v>
      </c>
      <c r="P33" s="28">
        <v>76.22</v>
      </c>
      <c r="Q33" s="28">
        <v>322.90212000000002</v>
      </c>
      <c r="R33" s="28">
        <v>183.75</v>
      </c>
      <c r="S33" s="28">
        <v>12</v>
      </c>
      <c r="T33" s="28"/>
      <c r="U33" s="25">
        <f t="shared" si="0"/>
        <v>12040.893390097955</v>
      </c>
    </row>
    <row r="34" spans="1:22" ht="16.95" customHeight="1" x14ac:dyDescent="0.25">
      <c r="A34" s="26" t="s">
        <v>40</v>
      </c>
      <c r="B34" s="27"/>
      <c r="C34" s="27">
        <v>35.625</v>
      </c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>
        <v>3834.7379499999997</v>
      </c>
      <c r="O34" s="27"/>
      <c r="P34" s="27"/>
      <c r="Q34" s="27"/>
      <c r="R34" s="27"/>
      <c r="S34" s="27"/>
      <c r="T34" s="27"/>
      <c r="U34" s="25">
        <f t="shared" si="0"/>
        <v>3870.3629499999997</v>
      </c>
    </row>
    <row r="35" spans="1:22" ht="16.95" customHeight="1" x14ac:dyDescent="0.25">
      <c r="A35" s="26" t="s">
        <v>41</v>
      </c>
      <c r="B35" s="28">
        <v>112</v>
      </c>
      <c r="C35" s="28"/>
      <c r="D35" s="28">
        <v>6.75</v>
      </c>
      <c r="E35" s="28"/>
      <c r="F35" s="28">
        <v>220</v>
      </c>
      <c r="G35" s="28">
        <v>8557.1600000000144</v>
      </c>
      <c r="H35" s="28"/>
      <c r="I35" s="28">
        <v>105.75</v>
      </c>
      <c r="J35" s="28"/>
      <c r="K35" s="28">
        <v>9</v>
      </c>
      <c r="L35" s="28">
        <v>135</v>
      </c>
      <c r="M35" s="28">
        <v>741.16499999999996</v>
      </c>
      <c r="N35" s="28">
        <v>13.5</v>
      </c>
      <c r="O35" s="28"/>
      <c r="P35" s="28"/>
      <c r="Q35" s="28">
        <v>13.200000000000001</v>
      </c>
      <c r="R35" s="28">
        <v>21</v>
      </c>
      <c r="S35" s="28"/>
      <c r="T35" s="28">
        <v>104</v>
      </c>
      <c r="U35" s="25">
        <f t="shared" si="0"/>
        <v>10038.525000000016</v>
      </c>
    </row>
    <row r="36" spans="1:22" ht="16.95" customHeight="1" x14ac:dyDescent="0.25">
      <c r="A36" s="26" t="s">
        <v>45</v>
      </c>
      <c r="B36" s="27"/>
      <c r="C36" s="27"/>
      <c r="D36" s="27">
        <v>1929.0575000000003</v>
      </c>
      <c r="E36" s="27"/>
      <c r="F36" s="27"/>
      <c r="G36" s="27"/>
      <c r="H36" s="27"/>
      <c r="I36" s="27"/>
      <c r="J36" s="27">
        <v>554.64</v>
      </c>
      <c r="K36" s="27"/>
      <c r="L36" s="27"/>
      <c r="M36" s="27">
        <v>987.97500000000002</v>
      </c>
      <c r="N36" s="27"/>
      <c r="O36" s="27"/>
      <c r="P36" s="27"/>
      <c r="Q36" s="27"/>
      <c r="R36" s="27"/>
      <c r="S36" s="27"/>
      <c r="T36" s="27"/>
      <c r="U36" s="25">
        <f t="shared" si="0"/>
        <v>3471.6725000000001</v>
      </c>
    </row>
    <row r="37" spans="1:22" ht="16.95" customHeight="1" x14ac:dyDescent="0.25">
      <c r="A37" s="26" t="s">
        <v>42</v>
      </c>
      <c r="B37" s="28"/>
      <c r="C37" s="28"/>
      <c r="D37" s="28">
        <v>3716.005000000001</v>
      </c>
      <c r="E37" s="28"/>
      <c r="F37" s="28"/>
      <c r="G37" s="28">
        <v>13.5</v>
      </c>
      <c r="H37" s="28"/>
      <c r="I37" s="28"/>
      <c r="J37" s="28">
        <v>1400.7399999999998</v>
      </c>
      <c r="K37" s="28"/>
      <c r="L37" s="28"/>
      <c r="M37" s="28">
        <v>2066.4466666666667</v>
      </c>
      <c r="N37" s="28"/>
      <c r="O37" s="28"/>
      <c r="P37" s="28"/>
      <c r="Q37" s="28">
        <v>23.009999999999998</v>
      </c>
      <c r="R37" s="28"/>
      <c r="S37" s="28"/>
      <c r="T37" s="28"/>
      <c r="U37" s="25">
        <f t="shared" si="0"/>
        <v>7219.7016666666677</v>
      </c>
    </row>
    <row r="38" spans="1:22" ht="16.95" customHeight="1" x14ac:dyDescent="0.25">
      <c r="A38" s="26" t="s">
        <v>43</v>
      </c>
      <c r="B38" s="27"/>
      <c r="C38" s="27">
        <v>26.1</v>
      </c>
      <c r="D38" s="27">
        <v>1132.95</v>
      </c>
      <c r="E38" s="27"/>
      <c r="F38" s="27">
        <v>97.5</v>
      </c>
      <c r="G38" s="27"/>
      <c r="H38" s="27">
        <v>113</v>
      </c>
      <c r="I38" s="27">
        <v>152.28000000000003</v>
      </c>
      <c r="J38" s="27">
        <v>458.51999999999992</v>
      </c>
      <c r="K38" s="27">
        <v>108</v>
      </c>
      <c r="L38" s="27"/>
      <c r="M38" s="27">
        <v>229.72250000000003</v>
      </c>
      <c r="N38" s="27">
        <v>36</v>
      </c>
      <c r="O38" s="27">
        <v>155.99999999999997</v>
      </c>
      <c r="P38" s="27">
        <v>18</v>
      </c>
      <c r="Q38" s="27"/>
      <c r="R38" s="27"/>
      <c r="S38" s="27"/>
      <c r="T38" s="27"/>
      <c r="U38" s="25">
        <f t="shared" si="0"/>
        <v>2528.0724999999998</v>
      </c>
    </row>
    <row r="39" spans="1:22" ht="16.95" customHeight="1" x14ac:dyDescent="0.25">
      <c r="A39" s="26" t="s">
        <v>44</v>
      </c>
      <c r="B39" s="28"/>
      <c r="C39" s="28">
        <v>2005.1908286084238</v>
      </c>
      <c r="D39" s="28"/>
      <c r="E39" s="28"/>
      <c r="F39" s="28">
        <v>979.3</v>
      </c>
      <c r="G39" s="28">
        <v>121.5</v>
      </c>
      <c r="H39" s="28"/>
      <c r="I39" s="28"/>
      <c r="J39" s="28"/>
      <c r="K39" s="28"/>
      <c r="L39" s="28"/>
      <c r="M39" s="28">
        <v>187.2</v>
      </c>
      <c r="N39" s="28"/>
      <c r="O39" s="28"/>
      <c r="P39" s="28"/>
      <c r="Q39" s="28"/>
      <c r="R39" s="28"/>
      <c r="S39" s="28">
        <v>27</v>
      </c>
      <c r="T39" s="28">
        <v>13.5</v>
      </c>
      <c r="U39" s="25">
        <f t="shared" si="0"/>
        <v>3333.6908286084235</v>
      </c>
    </row>
    <row r="40" spans="1:22" ht="25.5" customHeight="1" x14ac:dyDescent="0.25">
      <c r="A40" s="26" t="s">
        <v>56</v>
      </c>
      <c r="B40" s="25">
        <f t="shared" ref="B40:K40" si="1">SUM(B6:B39)</f>
        <v>2958.67</v>
      </c>
      <c r="C40" s="25">
        <f t="shared" si="1"/>
        <v>20697.823733959533</v>
      </c>
      <c r="D40" s="25">
        <f t="shared" si="1"/>
        <v>14159.722500000003</v>
      </c>
      <c r="E40" s="25">
        <f t="shared" si="1"/>
        <v>11129.983750000001</v>
      </c>
      <c r="F40" s="25">
        <f t="shared" si="1"/>
        <v>18198.060666666668</v>
      </c>
      <c r="G40" s="25">
        <f t="shared" si="1"/>
        <v>9136.4600000000137</v>
      </c>
      <c r="H40" s="25">
        <f t="shared" si="1"/>
        <v>12395.977876378407</v>
      </c>
      <c r="I40" s="25">
        <f t="shared" si="1"/>
        <v>3636.21</v>
      </c>
      <c r="J40" s="25">
        <f t="shared" si="1"/>
        <v>4784.7999999999984</v>
      </c>
      <c r="K40" s="25">
        <f t="shared" si="1"/>
        <v>16483.035679146</v>
      </c>
      <c r="L40" s="25">
        <f t="shared" ref="L40:U40" si="2">SUM(L6:L39)</f>
        <v>6890.9550000000008</v>
      </c>
      <c r="M40" s="25">
        <f t="shared" si="2"/>
        <v>6642.5631666666668</v>
      </c>
      <c r="N40" s="25">
        <f t="shared" si="2"/>
        <v>5495.5553999999993</v>
      </c>
      <c r="O40" s="25">
        <f t="shared" si="2"/>
        <v>7674.2294549999988</v>
      </c>
      <c r="P40" s="25">
        <f t="shared" si="2"/>
        <v>3244.9900000000002</v>
      </c>
      <c r="Q40" s="25">
        <f t="shared" si="2"/>
        <v>4350.9333600000009</v>
      </c>
      <c r="R40" s="25">
        <f t="shared" si="2"/>
        <v>290.25</v>
      </c>
      <c r="S40" s="25">
        <f t="shared" si="2"/>
        <v>659.78</v>
      </c>
      <c r="T40" s="25">
        <f t="shared" si="2"/>
        <v>339.6</v>
      </c>
      <c r="U40" s="25">
        <f t="shared" si="2"/>
        <v>149169.60058781729</v>
      </c>
    </row>
    <row r="41" spans="1:22" ht="26.4" x14ac:dyDescent="0.25">
      <c r="A41" s="26" t="s">
        <v>57</v>
      </c>
      <c r="B41" s="25">
        <v>2917</v>
      </c>
      <c r="C41" s="25">
        <v>20613</v>
      </c>
      <c r="D41" s="25">
        <v>14090</v>
      </c>
      <c r="E41" s="25">
        <v>10952</v>
      </c>
      <c r="F41" s="25">
        <v>18102</v>
      </c>
      <c r="G41" s="25">
        <v>9265</v>
      </c>
      <c r="H41" s="25">
        <v>11928</v>
      </c>
      <c r="I41" s="25">
        <v>3618</v>
      </c>
      <c r="J41" s="25">
        <v>4761</v>
      </c>
      <c r="K41" s="25">
        <v>16402</v>
      </c>
      <c r="L41" s="25">
        <v>6816</v>
      </c>
      <c r="M41" s="25">
        <v>6642</v>
      </c>
      <c r="N41" s="25">
        <v>5475</v>
      </c>
      <c r="O41" s="25">
        <v>7493</v>
      </c>
      <c r="P41" s="25">
        <v>3229</v>
      </c>
      <c r="Q41" s="25">
        <v>4110</v>
      </c>
      <c r="R41" s="25">
        <v>290</v>
      </c>
      <c r="S41" s="25">
        <v>657</v>
      </c>
      <c r="T41" s="25">
        <v>338</v>
      </c>
      <c r="U41" s="25">
        <f>SUM(L41:T41)+SUM(B41:K41)</f>
        <v>147698</v>
      </c>
    </row>
    <row r="42" spans="1:22" ht="17.399999999999999" customHeight="1" x14ac:dyDescent="0.25">
      <c r="A42" s="26" t="s">
        <v>35</v>
      </c>
      <c r="B42" s="29">
        <f>+B44/B41</f>
        <v>1.4285224545766223E-2</v>
      </c>
      <c r="C42" s="29">
        <f t="shared" ref="C42:K42" si="3">+C44/C41</f>
        <v>4.115060105735824E-3</v>
      </c>
      <c r="D42" s="29">
        <f t="shared" si="3"/>
        <v>4.9483676366219656E-3</v>
      </c>
      <c r="E42" s="29">
        <f t="shared" si="3"/>
        <v>1.6251255478451538E-2</v>
      </c>
      <c r="F42" s="29">
        <f t="shared" si="3"/>
        <v>5.3066327845911008E-3</v>
      </c>
      <c r="G42" s="29">
        <f t="shared" si="3"/>
        <v>-1.3873718294655836E-2</v>
      </c>
      <c r="H42" s="29">
        <f t="shared" si="3"/>
        <v>3.9233557711134057E-2</v>
      </c>
      <c r="I42" s="29">
        <f t="shared" si="3"/>
        <v>5.0331674958540729E-3</v>
      </c>
      <c r="J42" s="29">
        <f t="shared" si="3"/>
        <v>4.9989498004617437E-3</v>
      </c>
      <c r="K42" s="29">
        <f t="shared" si="3"/>
        <v>4.9405974360443783E-3</v>
      </c>
      <c r="L42" s="29">
        <f t="shared" ref="L42:U42" si="4">+L44/L41</f>
        <v>1.099691901408463E-2</v>
      </c>
      <c r="M42" s="29">
        <f t="shared" si="4"/>
        <v>8.4788718257573388E-5</v>
      </c>
      <c r="N42" s="29">
        <f t="shared" si="4"/>
        <v>3.7544109589039785E-3</v>
      </c>
      <c r="O42" s="29">
        <f t="shared" si="4"/>
        <v>2.4186501401307726E-2</v>
      </c>
      <c r="P42" s="29">
        <f t="shared" si="4"/>
        <v>4.9519975224528454E-3</v>
      </c>
      <c r="Q42" s="29">
        <f t="shared" si="4"/>
        <v>5.8621255474452773E-2</v>
      </c>
      <c r="R42" s="29">
        <f t="shared" si="4"/>
        <v>8.6206896551724137E-4</v>
      </c>
      <c r="S42" s="29">
        <f t="shared" si="4"/>
        <v>4.231354642313505E-3</v>
      </c>
      <c r="T42" s="29">
        <f t="shared" si="4"/>
        <v>4.7337278106509544E-3</v>
      </c>
      <c r="U42" s="29">
        <f t="shared" si="4"/>
        <v>9.9635783004325528E-3</v>
      </c>
    </row>
    <row r="43" spans="1:22" hidden="1" x14ac:dyDescent="0.25">
      <c r="A43" s="19"/>
      <c r="B43" s="20">
        <f>+B40/B41</f>
        <v>1.0142852245457663</v>
      </c>
      <c r="C43" s="20"/>
      <c r="D43" s="20">
        <f>+D40/D41</f>
        <v>1.004948367636622</v>
      </c>
      <c r="E43" s="20">
        <f t="shared" ref="E43:M43" si="5">+E40/E41</f>
        <v>1.0162512554784515</v>
      </c>
      <c r="F43" s="20">
        <f t="shared" si="5"/>
        <v>1.0053066327845912</v>
      </c>
      <c r="G43" s="20">
        <f t="shared" si="5"/>
        <v>0.98612628170534411</v>
      </c>
      <c r="H43" s="20">
        <f t="shared" si="5"/>
        <v>1.039233557711134</v>
      </c>
      <c r="I43" s="20">
        <f t="shared" si="5"/>
        <v>1.0050331674958541</v>
      </c>
      <c r="J43" s="20">
        <f t="shared" si="5"/>
        <v>1.0049989498004617</v>
      </c>
      <c r="K43" s="20">
        <f t="shared" si="5"/>
        <v>1.0049405974360444</v>
      </c>
      <c r="L43" s="19"/>
      <c r="M43" s="20">
        <f t="shared" si="5"/>
        <v>1.0000847887182576</v>
      </c>
      <c r="N43" s="20">
        <f t="shared" ref="N43" si="6">+N40/N41</f>
        <v>1.0037544109589041</v>
      </c>
      <c r="O43" s="20">
        <f t="shared" ref="O43" si="7">+O40/O41</f>
        <v>1.0241865014013076</v>
      </c>
      <c r="P43" s="20">
        <f t="shared" ref="P43" si="8">+P40/P41</f>
        <v>1.0049519975224528</v>
      </c>
      <c r="Q43" s="20">
        <f t="shared" ref="Q43" si="9">+Q40/Q41</f>
        <v>1.0586212554744527</v>
      </c>
      <c r="R43" s="20">
        <f t="shared" ref="R43:T43" si="10">+R40/R41</f>
        <v>1.0008620689655172</v>
      </c>
      <c r="S43" s="20">
        <f t="shared" si="10"/>
        <v>1.0042313546423136</v>
      </c>
      <c r="T43" s="20">
        <f t="shared" si="10"/>
        <v>1.004733727810651</v>
      </c>
      <c r="U43" s="5"/>
    </row>
    <row r="44" spans="1:22" ht="21" hidden="1" customHeight="1" x14ac:dyDescent="0.25">
      <c r="A44" s="2"/>
      <c r="B44" s="4">
        <f>B40-B41</f>
        <v>41.670000000000073</v>
      </c>
      <c r="C44" s="4">
        <f>C40-C41</f>
        <v>84.823733959532547</v>
      </c>
      <c r="D44" s="4">
        <f t="shared" ref="D44:K44" si="11">D40-D41</f>
        <v>69.722500000003492</v>
      </c>
      <c r="E44" s="4">
        <f t="shared" si="11"/>
        <v>177.98375000000124</v>
      </c>
      <c r="F44" s="4">
        <f t="shared" si="11"/>
        <v>96.060666666668112</v>
      </c>
      <c r="G44" s="4">
        <f t="shared" si="11"/>
        <v>-128.53999999998632</v>
      </c>
      <c r="H44" s="4">
        <f t="shared" si="11"/>
        <v>467.97787637840702</v>
      </c>
      <c r="I44" s="4">
        <f t="shared" si="11"/>
        <v>18.210000000000036</v>
      </c>
      <c r="J44" s="4">
        <f t="shared" si="11"/>
        <v>23.799999999998363</v>
      </c>
      <c r="K44" s="4">
        <f t="shared" si="11"/>
        <v>81.035679145999893</v>
      </c>
      <c r="L44" s="16">
        <f t="shared" ref="L44:U44" si="12">L40-L41</f>
        <v>74.955000000000837</v>
      </c>
      <c r="M44" s="16">
        <f t="shared" si="12"/>
        <v>0.56316666666680248</v>
      </c>
      <c r="N44" s="16">
        <f t="shared" si="12"/>
        <v>20.555399999999281</v>
      </c>
      <c r="O44" s="16">
        <f t="shared" si="12"/>
        <v>181.22945499999878</v>
      </c>
      <c r="P44" s="16">
        <f t="shared" si="12"/>
        <v>15.990000000000236</v>
      </c>
      <c r="Q44" s="16">
        <f t="shared" si="12"/>
        <v>240.9333600000009</v>
      </c>
      <c r="R44" s="16">
        <f t="shared" si="12"/>
        <v>0.25</v>
      </c>
      <c r="S44" s="16">
        <f t="shared" si="12"/>
        <v>2.7799999999999727</v>
      </c>
      <c r="T44" s="16">
        <f t="shared" si="12"/>
        <v>1.6000000000000227</v>
      </c>
      <c r="U44" s="16">
        <f t="shared" si="12"/>
        <v>1471.6005878172873</v>
      </c>
    </row>
    <row r="45" spans="1:22" x14ac:dyDescent="0.25">
      <c r="A45" s="2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</row>
    <row r="46" spans="1:22" x14ac:dyDescent="0.25">
      <c r="A46" s="38" t="s">
        <v>54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14"/>
      <c r="M46" s="15"/>
      <c r="N46" s="15"/>
      <c r="O46" s="15"/>
      <c r="P46" s="15"/>
      <c r="Q46" s="15"/>
      <c r="R46" s="15"/>
      <c r="S46" s="15"/>
      <c r="T46" s="15"/>
      <c r="U46" s="15"/>
      <c r="V46" s="15"/>
    </row>
    <row r="47" spans="1:22" ht="24" customHeight="1" x14ac:dyDescent="0.25">
      <c r="A47" s="64" t="s">
        <v>55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14"/>
      <c r="M47" s="15"/>
      <c r="N47" s="15"/>
      <c r="O47" s="15"/>
      <c r="P47" s="15"/>
      <c r="Q47" s="15"/>
      <c r="R47" s="15"/>
      <c r="S47" s="15"/>
      <c r="T47" s="15"/>
      <c r="U47" s="15"/>
      <c r="V47" s="15"/>
    </row>
    <row r="48" spans="1:22" x14ac:dyDescent="0.25">
      <c r="A48" s="40" t="s">
        <v>58</v>
      </c>
      <c r="B48" s="41"/>
      <c r="C48" s="41"/>
      <c r="D48" s="41"/>
      <c r="E48" s="41"/>
      <c r="F48" s="41"/>
      <c r="G48" s="41"/>
      <c r="H48" s="41"/>
      <c r="I48" s="41"/>
      <c r="J48" s="41"/>
      <c r="K48" s="42"/>
      <c r="L48" s="14"/>
      <c r="M48" s="15"/>
      <c r="N48" s="15"/>
      <c r="O48" s="15"/>
      <c r="P48" s="15"/>
      <c r="Q48" s="15"/>
      <c r="R48" s="15"/>
      <c r="S48" s="15"/>
      <c r="T48" s="15"/>
      <c r="U48" s="15"/>
      <c r="V48" s="15"/>
    </row>
    <row r="49" spans="1:22" ht="22.5" customHeight="1" x14ac:dyDescent="0.25">
      <c r="A49" s="65" t="s">
        <v>77</v>
      </c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14"/>
      <c r="M49" s="15"/>
      <c r="N49" s="15"/>
      <c r="O49" s="15"/>
      <c r="P49" s="15"/>
      <c r="Q49" s="15"/>
      <c r="R49" s="15"/>
      <c r="S49" s="15"/>
      <c r="T49" s="15"/>
      <c r="U49" s="15"/>
      <c r="V49" s="15"/>
    </row>
    <row r="50" spans="1:22" x14ac:dyDescent="0.25">
      <c r="A50" s="43" t="s">
        <v>59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14"/>
      <c r="M50" s="15"/>
      <c r="N50" s="15"/>
      <c r="O50" s="15"/>
      <c r="P50" s="15"/>
      <c r="Q50" s="15"/>
      <c r="R50" s="15"/>
      <c r="S50" s="15"/>
      <c r="T50" s="15"/>
      <c r="U50" s="15"/>
      <c r="V50" s="15"/>
    </row>
    <row r="51" spans="1:22" ht="23.25" customHeight="1" x14ac:dyDescent="0.25">
      <c r="A51" s="66" t="s">
        <v>60</v>
      </c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14"/>
      <c r="M51" s="15"/>
      <c r="N51" s="15"/>
      <c r="O51" s="15"/>
      <c r="P51" s="15"/>
      <c r="Q51" s="15"/>
      <c r="R51" s="15"/>
      <c r="S51" s="15"/>
      <c r="T51" s="15"/>
      <c r="U51" s="15"/>
      <c r="V51" s="15"/>
    </row>
    <row r="52" spans="1:22" x14ac:dyDescent="0.25">
      <c r="A52" s="44" t="s">
        <v>53</v>
      </c>
      <c r="B52" s="45"/>
      <c r="C52" s="45"/>
      <c r="D52" s="45"/>
      <c r="E52" s="46"/>
      <c r="F52" s="46"/>
      <c r="G52" s="46"/>
      <c r="H52" s="46"/>
      <c r="I52" s="46"/>
      <c r="J52" s="46"/>
      <c r="K52" s="46"/>
      <c r="L52" s="14"/>
      <c r="M52" s="15"/>
      <c r="N52" s="15"/>
      <c r="O52" s="15"/>
      <c r="P52" s="15"/>
      <c r="Q52" s="15"/>
      <c r="R52" s="15"/>
      <c r="S52" s="15"/>
      <c r="T52" s="15"/>
      <c r="U52" s="15"/>
      <c r="V52" s="15"/>
    </row>
    <row r="53" spans="1:22" x14ac:dyDescent="0.25">
      <c r="A53" s="38" t="s">
        <v>61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14"/>
      <c r="M53" s="15"/>
      <c r="N53" s="15"/>
      <c r="O53" s="15"/>
      <c r="P53" s="15"/>
      <c r="Q53" s="15"/>
      <c r="R53" s="15"/>
      <c r="S53" s="15"/>
      <c r="T53" s="15"/>
      <c r="U53" s="15"/>
      <c r="V53" s="15"/>
    </row>
    <row r="54" spans="1:22" ht="22.95" customHeight="1" x14ac:dyDescent="0.25">
      <c r="A54" s="67" t="s">
        <v>78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1:22" x14ac:dyDescent="0.25">
      <c r="A55" s="47" t="s">
        <v>62</v>
      </c>
      <c r="B55" s="48"/>
      <c r="C55" s="12"/>
      <c r="D55" s="12"/>
      <c r="E55" s="12"/>
      <c r="F55" s="12"/>
      <c r="G55" s="12"/>
      <c r="H55" s="12"/>
      <c r="I55" s="12"/>
      <c r="J55" s="12"/>
      <c r="K55" s="12"/>
    </row>
    <row r="56" spans="1:22" x14ac:dyDescent="0.25">
      <c r="A56" s="49" t="s">
        <v>63</v>
      </c>
      <c r="B56" s="48"/>
      <c r="C56" s="12"/>
      <c r="D56" s="12"/>
      <c r="E56" s="12"/>
      <c r="F56" s="12"/>
      <c r="G56" s="12"/>
      <c r="H56" s="12"/>
      <c r="I56" s="12"/>
      <c r="J56" s="12"/>
      <c r="K56" s="12"/>
    </row>
    <row r="57" spans="1:22" x14ac:dyDescent="0.25">
      <c r="A57" s="50" t="s">
        <v>64</v>
      </c>
      <c r="B57" s="48"/>
      <c r="C57" s="12"/>
      <c r="D57" s="12"/>
      <c r="E57" s="12"/>
      <c r="F57" s="12"/>
      <c r="G57" s="12"/>
      <c r="H57" s="12"/>
      <c r="I57" s="12"/>
      <c r="J57" s="12"/>
      <c r="K57" s="12"/>
    </row>
    <row r="58" spans="1:22" ht="23.25" customHeight="1" x14ac:dyDescent="0.25"/>
    <row r="59" spans="1:22" x14ac:dyDescent="0.25">
      <c r="A59" s="18" t="s">
        <v>65</v>
      </c>
      <c r="B59"/>
      <c r="C59"/>
      <c r="D59"/>
    </row>
    <row r="60" spans="1:22" x14ac:dyDescent="0.25">
      <c r="B60"/>
      <c r="C60"/>
      <c r="D60"/>
    </row>
    <row r="61" spans="1:22" x14ac:dyDescent="0.25">
      <c r="A61" s="30" t="s">
        <v>91</v>
      </c>
      <c r="B61" s="31" t="s">
        <v>2</v>
      </c>
      <c r="C61" s="31" t="s">
        <v>3</v>
      </c>
      <c r="D61" s="31" t="s">
        <v>80</v>
      </c>
      <c r="E61" s="31" t="s">
        <v>4</v>
      </c>
      <c r="F61" s="31" t="s">
        <v>5</v>
      </c>
      <c r="G61" s="31" t="s">
        <v>33</v>
      </c>
      <c r="H61" s="31" t="s">
        <v>6</v>
      </c>
      <c r="I61" s="32" t="s">
        <v>0</v>
      </c>
    </row>
    <row r="62" spans="1:22" x14ac:dyDescent="0.25">
      <c r="A62" s="26" t="s">
        <v>28</v>
      </c>
      <c r="B62" s="37">
        <v>16</v>
      </c>
      <c r="C62" s="37"/>
      <c r="D62" s="37"/>
      <c r="E62" s="37"/>
      <c r="F62" s="37">
        <v>3</v>
      </c>
      <c r="G62" s="37"/>
      <c r="H62" s="37"/>
      <c r="I62" s="33">
        <f t="shared" ref="I62:I66" si="13">SUM(B62:H62)</f>
        <v>19</v>
      </c>
    </row>
    <row r="63" spans="1:22" x14ac:dyDescent="0.25">
      <c r="A63" s="26" t="s">
        <v>39</v>
      </c>
      <c r="B63" s="36"/>
      <c r="C63" s="36"/>
      <c r="D63" s="36"/>
      <c r="E63" s="36">
        <v>9</v>
      </c>
      <c r="F63" s="36"/>
      <c r="G63" s="36">
        <v>4</v>
      </c>
      <c r="H63" s="36">
        <v>9</v>
      </c>
      <c r="I63" s="33">
        <f t="shared" si="13"/>
        <v>22</v>
      </c>
    </row>
    <row r="64" spans="1:22" x14ac:dyDescent="0.25">
      <c r="A64" s="26" t="s">
        <v>43</v>
      </c>
      <c r="B64" s="36"/>
      <c r="C64" s="36">
        <v>8</v>
      </c>
      <c r="D64" s="36">
        <v>13.5</v>
      </c>
      <c r="E64" s="36"/>
      <c r="F64" s="36"/>
      <c r="G64" s="36"/>
      <c r="H64" s="36"/>
      <c r="I64" s="33">
        <f t="shared" si="13"/>
        <v>21.5</v>
      </c>
    </row>
    <row r="65" spans="1:9" x14ac:dyDescent="0.25">
      <c r="A65" s="34" t="s">
        <v>0</v>
      </c>
      <c r="B65" s="35">
        <f t="shared" ref="B65:H65" si="14">SUM(B62:B64)</f>
        <v>16</v>
      </c>
      <c r="C65" s="35">
        <f t="shared" si="14"/>
        <v>8</v>
      </c>
      <c r="D65" s="35">
        <f t="shared" si="14"/>
        <v>13.5</v>
      </c>
      <c r="E65" s="35">
        <f t="shared" si="14"/>
        <v>9</v>
      </c>
      <c r="F65" s="35">
        <f t="shared" si="14"/>
        <v>3</v>
      </c>
      <c r="G65" s="35">
        <f t="shared" si="14"/>
        <v>4</v>
      </c>
      <c r="H65" s="35">
        <f t="shared" si="14"/>
        <v>9</v>
      </c>
      <c r="I65" s="33">
        <f t="shared" si="13"/>
        <v>62.5</v>
      </c>
    </row>
    <row r="66" spans="1:9" x14ac:dyDescent="0.25">
      <c r="A66" s="34" t="s">
        <v>1</v>
      </c>
      <c r="B66" s="35">
        <v>16</v>
      </c>
      <c r="C66" s="35">
        <v>8</v>
      </c>
      <c r="D66" s="35">
        <v>0</v>
      </c>
      <c r="E66" s="35">
        <v>9</v>
      </c>
      <c r="F66" s="35">
        <v>3</v>
      </c>
      <c r="G66" s="35">
        <v>4</v>
      </c>
      <c r="H66" s="35">
        <v>9</v>
      </c>
      <c r="I66" s="33">
        <f t="shared" si="13"/>
        <v>49</v>
      </c>
    </row>
    <row r="67" spans="1:9" x14ac:dyDescent="0.25">
      <c r="A67"/>
      <c r="B67"/>
      <c r="C67"/>
      <c r="D67"/>
    </row>
    <row r="68" spans="1:9" x14ac:dyDescent="0.25">
      <c r="A68" s="11" t="s">
        <v>2</v>
      </c>
      <c r="B68" s="11" t="s">
        <v>66</v>
      </c>
      <c r="C68" s="12"/>
      <c r="D68" s="12"/>
      <c r="E68" s="12"/>
      <c r="F68" s="12"/>
      <c r="G68" s="12"/>
    </row>
    <row r="69" spans="1:9" x14ac:dyDescent="0.25">
      <c r="A69" s="11" t="s">
        <v>67</v>
      </c>
      <c r="B69" s="11" t="s">
        <v>68</v>
      </c>
      <c r="C69" s="12"/>
      <c r="D69" s="12"/>
      <c r="E69" s="12"/>
      <c r="F69" s="12"/>
      <c r="G69" s="12"/>
    </row>
    <row r="70" spans="1:9" x14ac:dyDescent="0.25">
      <c r="A70" s="11" t="s">
        <v>80</v>
      </c>
      <c r="B70" s="11" t="s">
        <v>81</v>
      </c>
      <c r="C70" s="12"/>
      <c r="D70" s="12"/>
      <c r="E70" s="12"/>
      <c r="F70" s="12"/>
      <c r="G70" s="12"/>
    </row>
    <row r="71" spans="1:9" x14ac:dyDescent="0.25">
      <c r="A71" s="11" t="s">
        <v>69</v>
      </c>
      <c r="B71" s="11" t="s">
        <v>70</v>
      </c>
      <c r="C71" s="12"/>
      <c r="D71" s="12"/>
      <c r="E71" s="12"/>
      <c r="F71" s="12"/>
      <c r="G71" s="12"/>
    </row>
    <row r="72" spans="1:9" x14ac:dyDescent="0.25">
      <c r="A72" s="11" t="s">
        <v>71</v>
      </c>
      <c r="B72" s="11" t="s">
        <v>72</v>
      </c>
      <c r="C72" s="12"/>
      <c r="D72" s="12"/>
      <c r="E72" s="12"/>
      <c r="F72" s="12"/>
      <c r="G72" s="12"/>
    </row>
    <row r="73" spans="1:9" x14ac:dyDescent="0.25">
      <c r="A73" s="11" t="s">
        <v>73</v>
      </c>
      <c r="B73" s="13" t="s">
        <v>75</v>
      </c>
      <c r="C73" s="12"/>
      <c r="D73" s="12"/>
      <c r="E73" s="12"/>
      <c r="F73" s="12"/>
      <c r="G73" s="12"/>
    </row>
    <row r="74" spans="1:9" x14ac:dyDescent="0.25">
      <c r="A74" s="11" t="s">
        <v>74</v>
      </c>
      <c r="B74" s="13" t="s">
        <v>76</v>
      </c>
      <c r="C74" s="12"/>
      <c r="D74" s="12"/>
      <c r="E74" s="12"/>
      <c r="F74" s="12"/>
      <c r="G74" s="12"/>
    </row>
  </sheetData>
  <mergeCells count="6">
    <mergeCell ref="A47:K47"/>
    <mergeCell ref="A49:K49"/>
    <mergeCell ref="A51:K51"/>
    <mergeCell ref="A54:K54"/>
    <mergeCell ref="A4:A5"/>
    <mergeCell ref="B4:U4"/>
  </mergeCells>
  <pageMargins left="0.31496062992125984" right="0.31496062992125984" top="0.35433070866141736" bottom="0.35433070866141736" header="0.31496062992125984" footer="0.31496062992125984"/>
  <pageSetup paperSize="9" orientation="portrait" r:id="rId1"/>
  <headerFooter differentFirst="1">
    <oddFooter>&amp;CPàgina &amp;P</oddFooter>
  </headerFooter>
  <webPublishItems count="1">
    <webPublishItem id="4634" divId="1_10_1_4634" sourceType="range" sourceRef="A1:U75" destinationFile="\\reid\inetpub\gpaqssl\lldades\indicadors\2021\1_10_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3</vt:i4>
      </vt:variant>
    </vt:vector>
  </HeadingPairs>
  <TitlesOfParts>
    <vt:vector size="6" baseType="lpstr">
      <vt:lpstr>23-24</vt:lpstr>
      <vt:lpstr>22-23</vt:lpstr>
      <vt:lpstr>21-22</vt:lpstr>
      <vt:lpstr>'21-22'!Àrea_d'impressió</vt:lpstr>
      <vt:lpstr>'22-23'!Àrea_d'impressió</vt:lpstr>
      <vt:lpstr>'23-24'!Àrea_d'impressió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Francesc Dapia</cp:lastModifiedBy>
  <cp:lastPrinted>2021-06-29T08:34:01Z</cp:lastPrinted>
  <dcterms:created xsi:type="dcterms:W3CDTF">2003-10-22T15:29:05Z</dcterms:created>
  <dcterms:modified xsi:type="dcterms:W3CDTF">2023-11-23T10:41:50Z</dcterms:modified>
</cp:coreProperties>
</file>