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SEF\SEF-Comu\TRANSPARENCIA\WEB GPAQ\DADES GPAQ\EXCELS BI TRANSPARÈNCIA\"/>
    </mc:Choice>
  </mc:AlternateContent>
  <xr:revisionPtr revIDLastSave="0" documentId="13_ncr:1_{71412639-1240-4249-B782-BC804F8520B8}" xr6:coauthVersionLast="47" xr6:coauthVersionMax="47" xr10:uidLastSave="{00000000-0000-0000-0000-000000000000}"/>
  <bookViews>
    <workbookView xWindow="-120" yWindow="-120" windowWidth="29040" windowHeight="15720" xr2:uid="{C40AD890-7ED3-463C-8544-72F95559C618}"/>
  </bookViews>
  <sheets>
    <sheet name="Balan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3" i="1" l="1"/>
  <c r="D53" i="1"/>
  <c r="E49" i="1"/>
  <c r="D49" i="1"/>
  <c r="E44" i="1"/>
  <c r="E42" i="1" s="1"/>
  <c r="D44" i="1"/>
  <c r="D42" i="1" s="1"/>
  <c r="E41" i="1"/>
  <c r="E40" i="1"/>
  <c r="E39" i="1"/>
  <c r="D38" i="1"/>
  <c r="D37" i="1" s="1"/>
  <c r="D47" i="1" l="1"/>
  <c r="D58" i="1" s="1"/>
  <c r="E38" i="1"/>
  <c r="E37" i="1" s="1"/>
  <c r="E47" i="1"/>
  <c r="E58" i="1" l="1"/>
  <c r="E31" i="1"/>
  <c r="E28" i="1"/>
  <c r="E26" i="1"/>
  <c r="E23" i="1"/>
  <c r="E19" i="1"/>
  <c r="E15" i="1"/>
  <c r="E6" i="1"/>
  <c r="E11" i="1"/>
  <c r="E9" i="1" s="1"/>
  <c r="E22" i="1" l="1"/>
  <c r="E5" i="1"/>
  <c r="E34" i="1" l="1"/>
  <c r="D31" i="1"/>
  <c r="D28" i="1"/>
  <c r="D26" i="1"/>
  <c r="D23" i="1"/>
  <c r="D19" i="1"/>
  <c r="D15" i="1"/>
  <c r="D9" i="1"/>
  <c r="D6" i="1"/>
  <c r="D22" i="1" l="1"/>
  <c r="D5" i="1"/>
  <c r="D34" i="1" l="1"/>
</calcChain>
</file>

<file path=xl/sharedStrings.xml><?xml version="1.0" encoding="utf-8"?>
<sst xmlns="http://schemas.openxmlformats.org/spreadsheetml/2006/main" count="77" uniqueCount="69">
  <si>
    <t>ACTIU</t>
  </si>
  <si>
    <t>NOTES EN LA MEMÒRIA</t>
  </si>
  <si>
    <t>A) ACTIU NO CORRENT</t>
  </si>
  <si>
    <t>I. Immobilitzat intangible</t>
  </si>
  <si>
    <t>6.7</t>
  </si>
  <si>
    <t xml:space="preserve"> 3. Aplicacions informàtiques </t>
  </si>
  <si>
    <t xml:space="preserve"> 4. Inversions sobre actius utilitzats en règim d'arrendament o cedits </t>
  </si>
  <si>
    <t>II. Immobilitzat material</t>
  </si>
  <si>
    <t>6.5</t>
  </si>
  <si>
    <t xml:space="preserve"> 1. Terrenys </t>
  </si>
  <si>
    <t xml:space="preserve"> 2. Construccions</t>
  </si>
  <si>
    <t xml:space="preserve"> 3. Infraestructures </t>
  </si>
  <si>
    <t xml:space="preserve"> 5. Altre immobilitzat material </t>
  </si>
  <si>
    <t xml:space="preserve"> 6. Immobilitzat en curs i a compte </t>
  </si>
  <si>
    <t>IV. Inversions financeres a llarg termini amb entitats del grup, multigrup i associades*</t>
  </si>
  <si>
    <t xml:space="preserve"> 2. Inversions financeres en el patrimoni de societats mercantils </t>
  </si>
  <si>
    <t>6.9.2</t>
  </si>
  <si>
    <t xml:space="preserve"> 3. Crèdits i valors representatius de deute </t>
  </si>
  <si>
    <t>6.9.3</t>
  </si>
  <si>
    <t xml:space="preserve"> 4. Altres inversions</t>
  </si>
  <si>
    <t>V. Inversions financeres a llarg termini</t>
  </si>
  <si>
    <t xml:space="preserve"> 2. Crèdits i valors representatius de deute </t>
  </si>
  <si>
    <t xml:space="preserve"> 4. Altres inversions financeres </t>
  </si>
  <si>
    <t>B) ACTIU CORRENT</t>
  </si>
  <si>
    <t>III. Deutors i altres comptes a cobrar</t>
  </si>
  <si>
    <t>6.9.4</t>
  </si>
  <si>
    <t xml:space="preserve"> 1. Deutors per operacions de gestió </t>
  </si>
  <si>
    <t xml:space="preserve"> 2. Altres comptes a cobrar </t>
  </si>
  <si>
    <t>IV. Inversions financeres a curt termini en entitats del grup, multigrup i associades*</t>
  </si>
  <si>
    <t> 6.9.4</t>
  </si>
  <si>
    <t>V. Inversions financeres a curt termini</t>
  </si>
  <si>
    <t xml:space="preserve"> </t>
  </si>
  <si>
    <t> 6.9.5</t>
  </si>
  <si>
    <t xml:space="preserve"> 4. Altres inversions financeres</t>
  </si>
  <si>
    <t xml:space="preserve"> 6.9.6</t>
  </si>
  <si>
    <t>VII. Efectiu i altres actius líquids equivalents</t>
  </si>
  <si>
    <t xml:space="preserve"> 1. Altres actius líquids equivalents</t>
  </si>
  <si>
    <t xml:space="preserve"> 2. Tresoreria </t>
  </si>
  <si>
    <t>TOTAL ACTIU ( A + B)</t>
  </si>
  <si>
    <t>PATRIMONI NET I PASSIU</t>
  </si>
  <si>
    <t>A) PATRIMONI NET</t>
  </si>
  <si>
    <t xml:space="preserve"> II. Patrimoni generat </t>
  </si>
  <si>
    <t xml:space="preserve"> 1. Resultats d'exercicis anteriors </t>
  </si>
  <si>
    <t xml:space="preserve"> 2. Resultats de l 'exercici </t>
  </si>
  <si>
    <t xml:space="preserve"> IV. Altres increments patrimonials pendents d'imputació a resultats </t>
  </si>
  <si>
    <t>B) PASSIU NO CORRENT</t>
  </si>
  <si>
    <t xml:space="preserve"> I. Provisions a llarg termini </t>
  </si>
  <si>
    <t>6.15</t>
  </si>
  <si>
    <t xml:space="preserve"> II. Deutes a llarg termini </t>
  </si>
  <si>
    <t>6.10.1</t>
  </si>
  <si>
    <t xml:space="preserve"> 4. Altres deutes </t>
  </si>
  <si>
    <t xml:space="preserve"> III. Deutes amb entitats del grup, multigrup i associades </t>
  </si>
  <si>
    <t>6.10.2</t>
  </si>
  <si>
    <t>C) PASSIU CORRENT</t>
  </si>
  <si>
    <t xml:space="preserve"> I. Provisions a curt termini </t>
  </si>
  <si>
    <t xml:space="preserve"> II. Deutes a curt termini </t>
  </si>
  <si>
    <t xml:space="preserve"> 2. Deute amb entitats de crèdit </t>
  </si>
  <si>
    <t>6.10.3</t>
  </si>
  <si>
    <t>6.10.4</t>
  </si>
  <si>
    <t xml:space="preserve"> III. Deutes amb entitats del grup, multigrup i assoc a curt termini </t>
  </si>
  <si>
    <t xml:space="preserve"> IV. Creditors i altres comptes a pagar </t>
  </si>
  <si>
    <t xml:space="preserve"> 1. Creditors per operacions de gestió </t>
  </si>
  <si>
    <t xml:space="preserve"> 2. Altres comptes a pagar </t>
  </si>
  <si>
    <t xml:space="preserve"> 3. Administracions públiques </t>
  </si>
  <si>
    <t xml:space="preserve"> V. Ajustaments per periodificació </t>
  </si>
  <si>
    <t>TOTAL PATRIMONI NET I PASSIU (A + B + C)</t>
  </si>
  <si>
    <t>El Balanç</t>
  </si>
  <si>
    <t>NOTES DE LA MEMÒRIA</t>
  </si>
  <si>
    <r>
      <t xml:space="preserve">Nota: Els estats financers de </t>
    </r>
    <r>
      <rPr>
        <b/>
        <sz val="11"/>
        <color theme="1"/>
        <rFont val="Calibri"/>
        <family val="2"/>
        <scheme val="minor"/>
      </rPr>
      <t>2023</t>
    </r>
    <r>
      <rPr>
        <sz val="11"/>
        <color theme="1"/>
        <rFont val="Calibri"/>
        <family val="2"/>
        <scheme val="minor"/>
      </rPr>
      <t xml:space="preserve"> que es publiquen en aquest arxiu corresponen a la versió original formulada. Posteriorment, es va detectar una errada en els subtotals B) de l'actiu i en els   A), B) i C) del passiu que no afecta a la totalitat d'ambdos conceptes. Aquesta incidència va ser subsanada a la informació comparativa dels comptes anuals de l'exercici </t>
    </r>
    <r>
      <rPr>
        <b/>
        <sz val="11"/>
        <color theme="1"/>
        <rFont val="Calibri"/>
        <family val="2"/>
        <scheme val="minor"/>
      </rPr>
      <t>2024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</si>
</sst>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);\(#,##0\)"/>
  </numFmts>
  <fonts count="14" x14ac:knownFonts="1">
    <font>
      <sz val="11"/>
      <color theme="1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</font>
    <font>
      <sz val="11"/>
      <color rgb="FF0070C0"/>
      <name val="Calibri"/>
      <family val="2"/>
      <scheme val="minor"/>
    </font>
    <font>
      <b/>
      <sz val="13"/>
      <color rgb="FF0070C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3" applyNumberFormat="0" applyFill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/>
    </xf>
    <xf numFmtId="0" fontId="8" fillId="0" borderId="0" xfId="0" applyFont="1"/>
    <xf numFmtId="164" fontId="9" fillId="0" borderId="0" xfId="5" applyNumberFormat="1" applyFont="1" applyBorder="1"/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0" fillId="0" borderId="0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 indent="5"/>
    </xf>
    <xf numFmtId="0" fontId="11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13" fillId="0" borderId="0" xfId="0" applyFont="1"/>
  </cellXfs>
  <cellStyles count="6">
    <cellStyle name="Coma 2" xfId="3" xr:uid="{0180739C-0FD1-43D7-8980-B675077B2B88}"/>
    <cellStyle name="Normal" xfId="0" builtinId="0"/>
    <cellStyle name="Normal 3" xfId="2" xr:uid="{AED664C1-E6E4-4F37-84EF-25B0933B79CA}"/>
    <cellStyle name="Normal 4" xfId="1" xr:uid="{00000000-0005-0000-0000-000001000000}"/>
    <cellStyle name="Percentatge 2" xfId="4" xr:uid="{B858E466-7C87-44FC-9B11-B975A413028D}"/>
    <cellStyle name="Títol 2" xfId="5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8702-01FB-4E70-A139-C0D84D49EA4F}">
  <sheetPr codeName="Hoja1">
    <tabColor rgb="FF92D050"/>
  </sheetPr>
  <dimension ref="B1:H65"/>
  <sheetViews>
    <sheetView tabSelected="1" zoomScaleNormal="100" workbookViewId="0">
      <selection activeCell="B48" sqref="B48"/>
    </sheetView>
  </sheetViews>
  <sheetFormatPr defaultColWidth="11.42578125" defaultRowHeight="12.75" x14ac:dyDescent="0.2"/>
  <cols>
    <col min="1" max="1" width="7.7109375" style="3" customWidth="1"/>
    <col min="2" max="2" width="77.140625" style="3" customWidth="1"/>
    <col min="3" max="3" width="8.5703125" style="3" customWidth="1"/>
    <col min="4" max="4" width="15.42578125" style="3" bestFit="1" customWidth="1"/>
    <col min="5" max="5" width="16.28515625" style="3" customWidth="1"/>
    <col min="6" max="7" width="15.5703125" style="3" bestFit="1" customWidth="1"/>
    <col min="8" max="8" width="15.42578125" style="3" bestFit="1" customWidth="1"/>
    <col min="9" max="16384" width="11.42578125" style="3"/>
  </cols>
  <sheetData>
    <row r="1" spans="2:8" ht="15" x14ac:dyDescent="0.25">
      <c r="B1" s="13"/>
    </row>
    <row r="2" spans="2:8" ht="17.25" x14ac:dyDescent="0.3">
      <c r="B2" s="14" t="s">
        <v>66</v>
      </c>
    </row>
    <row r="4" spans="2:8" ht="51" x14ac:dyDescent="0.2">
      <c r="B4" s="1" t="s">
        <v>0</v>
      </c>
      <c r="C4" s="23" t="s">
        <v>67</v>
      </c>
      <c r="D4" s="1">
        <v>2025</v>
      </c>
      <c r="E4" s="1">
        <v>2024</v>
      </c>
      <c r="F4" s="1">
        <v>2023</v>
      </c>
      <c r="G4" s="1">
        <v>2022</v>
      </c>
      <c r="H4" s="1">
        <v>2021</v>
      </c>
    </row>
    <row r="5" spans="2:8" ht="15" customHeight="1" x14ac:dyDescent="0.2">
      <c r="B5" s="15" t="s">
        <v>2</v>
      </c>
      <c r="C5" s="16"/>
      <c r="D5" s="17">
        <f>+D6+D9+D15+D19</f>
        <v>363495440.67000008</v>
      </c>
      <c r="E5" s="17">
        <f>+E6+E9+E15+E19</f>
        <v>361588316.02999997</v>
      </c>
      <c r="F5" s="17">
        <v>348068011.51999998</v>
      </c>
      <c r="G5" s="17">
        <v>349576889.04000002</v>
      </c>
      <c r="H5" s="17">
        <v>353939529.26999998</v>
      </c>
    </row>
    <row r="6" spans="2:8" ht="15" customHeight="1" x14ac:dyDescent="0.2">
      <c r="B6" s="4" t="s">
        <v>3</v>
      </c>
      <c r="C6" s="5" t="s">
        <v>4</v>
      </c>
      <c r="D6" s="10">
        <f>+D7+D8</f>
        <v>42443446.790000007</v>
      </c>
      <c r="E6" s="10">
        <f>+E7+E8</f>
        <v>43153705.140000001</v>
      </c>
      <c r="F6" s="10">
        <v>43673980.32</v>
      </c>
      <c r="G6" s="10">
        <v>43996548.850000001</v>
      </c>
      <c r="H6" s="10">
        <v>44776731.25</v>
      </c>
    </row>
    <row r="7" spans="2:8" ht="15" customHeight="1" x14ac:dyDescent="0.2">
      <c r="B7" s="6" t="s">
        <v>5</v>
      </c>
      <c r="C7" s="5"/>
      <c r="D7" s="7">
        <v>313826.09000000003</v>
      </c>
      <c r="E7" s="7">
        <v>368259.08</v>
      </c>
      <c r="F7" s="7">
        <v>423691.26</v>
      </c>
      <c r="G7" s="7">
        <v>267527.19</v>
      </c>
      <c r="H7" s="7">
        <v>191286.95</v>
      </c>
    </row>
    <row r="8" spans="2:8" ht="15" customHeight="1" x14ac:dyDescent="0.2">
      <c r="B8" s="6" t="s">
        <v>6</v>
      </c>
      <c r="C8" s="5"/>
      <c r="D8" s="7">
        <v>42129620.700000003</v>
      </c>
      <c r="E8" s="7">
        <v>42785446.060000002</v>
      </c>
      <c r="F8" s="7">
        <v>43250289.060000002</v>
      </c>
      <c r="G8" s="7">
        <v>43729021.659999996</v>
      </c>
      <c r="H8" s="7">
        <v>44585444.299999997</v>
      </c>
    </row>
    <row r="9" spans="2:8" ht="15" customHeight="1" x14ac:dyDescent="0.2">
      <c r="B9" s="8" t="s">
        <v>7</v>
      </c>
      <c r="C9" s="9" t="s">
        <v>8</v>
      </c>
      <c r="D9" s="12">
        <f>SUM(D10:D14)</f>
        <v>317023811.35000002</v>
      </c>
      <c r="E9" s="12">
        <f>SUM(E10:E14)</f>
        <v>314374458.32999998</v>
      </c>
      <c r="F9" s="12">
        <v>300931430.00999999</v>
      </c>
      <c r="G9" s="12">
        <v>303638784.45999998</v>
      </c>
      <c r="H9" s="12">
        <v>307586106.76999998</v>
      </c>
    </row>
    <row r="10" spans="2:8" ht="15" customHeight="1" x14ac:dyDescent="0.2">
      <c r="B10" s="6" t="s">
        <v>9</v>
      </c>
      <c r="C10" s="5"/>
      <c r="D10" s="11">
        <v>36926299.729999997</v>
      </c>
      <c r="E10" s="11">
        <v>36926299.729999997</v>
      </c>
      <c r="F10" s="11">
        <v>36926299.729999997</v>
      </c>
      <c r="G10" s="11">
        <v>36514710.890000001</v>
      </c>
      <c r="H10" s="11">
        <v>36514710.890000001</v>
      </c>
    </row>
    <row r="11" spans="2:8" ht="15" customHeight="1" x14ac:dyDescent="0.2">
      <c r="B11" s="6" t="s">
        <v>10</v>
      </c>
      <c r="C11" s="5"/>
      <c r="D11" s="11">
        <v>239566763.41</v>
      </c>
      <c r="E11" s="11">
        <f>233217013.01+11330733.33</f>
        <v>244547746.34</v>
      </c>
      <c r="F11" s="11">
        <v>237446038.33000001</v>
      </c>
      <c r="G11" s="11">
        <v>244762128.63</v>
      </c>
      <c r="H11" s="11">
        <v>251042806.63999999</v>
      </c>
    </row>
    <row r="12" spans="2:8" ht="15" customHeight="1" x14ac:dyDescent="0.2">
      <c r="B12" s="6" t="s">
        <v>11</v>
      </c>
      <c r="C12" s="9"/>
      <c r="D12" s="11">
        <v>12447227.75</v>
      </c>
      <c r="E12" s="11">
        <v>11995019.460000001</v>
      </c>
      <c r="F12" s="11">
        <v>9544519.2599999998</v>
      </c>
      <c r="G12" s="11">
        <v>8046662.5800000001</v>
      </c>
      <c r="H12" s="11">
        <v>6830861.9299999997</v>
      </c>
    </row>
    <row r="13" spans="2:8" ht="15" customHeight="1" x14ac:dyDescent="0.2">
      <c r="B13" s="6" t="s">
        <v>12</v>
      </c>
      <c r="C13" s="5"/>
      <c r="D13" s="11">
        <v>23392826.859999999</v>
      </c>
      <c r="E13" s="11">
        <v>18117068.890000001</v>
      </c>
      <c r="F13" s="11">
        <v>15705933.15</v>
      </c>
      <c r="G13" s="11">
        <v>13213343.199999999</v>
      </c>
      <c r="H13" s="11">
        <v>12343225.25</v>
      </c>
    </row>
    <row r="14" spans="2:8" ht="15" customHeight="1" x14ac:dyDescent="0.2">
      <c r="B14" s="6" t="s">
        <v>13</v>
      </c>
      <c r="C14" s="9"/>
      <c r="D14" s="11">
        <v>4690693.5999999996</v>
      </c>
      <c r="E14" s="11">
        <v>2788323.91</v>
      </c>
      <c r="F14" s="11">
        <v>1308639.54</v>
      </c>
      <c r="G14" s="11">
        <v>1101939.1599999999</v>
      </c>
      <c r="H14" s="11">
        <v>854502.06</v>
      </c>
    </row>
    <row r="15" spans="2:8" ht="15" customHeight="1" x14ac:dyDescent="0.2">
      <c r="B15" s="4" t="s">
        <v>14</v>
      </c>
      <c r="C15" s="5"/>
      <c r="D15" s="10">
        <f>SUM(D16:D18)</f>
        <v>3154755.23</v>
      </c>
      <c r="E15" s="10">
        <f>SUM(E16:E18)</f>
        <v>3194755.23</v>
      </c>
      <c r="F15" s="10">
        <v>3079905.9</v>
      </c>
      <c r="G15" s="10">
        <v>1704168.47</v>
      </c>
      <c r="H15" s="10">
        <v>1165168.47</v>
      </c>
    </row>
    <row r="16" spans="2:8" ht="15" customHeight="1" x14ac:dyDescent="0.2">
      <c r="B16" s="6" t="s">
        <v>15</v>
      </c>
      <c r="C16" s="5" t="s">
        <v>16</v>
      </c>
      <c r="D16" s="11">
        <v>562407.74</v>
      </c>
      <c r="E16" s="11">
        <v>562407.74</v>
      </c>
      <c r="F16" s="11">
        <v>689348</v>
      </c>
      <c r="G16" s="11">
        <v>689348</v>
      </c>
      <c r="H16" s="11">
        <v>629348</v>
      </c>
    </row>
    <row r="17" spans="2:8" ht="15" customHeight="1" x14ac:dyDescent="0.2">
      <c r="B17" s="6" t="s">
        <v>17</v>
      </c>
      <c r="C17" s="5" t="s">
        <v>18</v>
      </c>
      <c r="D17" s="11">
        <v>2168237.4300000002</v>
      </c>
      <c r="E17" s="11">
        <v>2168237.4300000002</v>
      </c>
      <c r="F17" s="11">
        <v>1718237.43</v>
      </c>
      <c r="G17" s="11">
        <v>400000</v>
      </c>
      <c r="H17" s="11"/>
    </row>
    <row r="18" spans="2:8" ht="15" customHeight="1" x14ac:dyDescent="0.2">
      <c r="B18" s="6" t="s">
        <v>19</v>
      </c>
      <c r="C18" s="5" t="s">
        <v>18</v>
      </c>
      <c r="D18" s="11">
        <v>424110.06</v>
      </c>
      <c r="E18" s="11">
        <v>464110.06</v>
      </c>
      <c r="F18" s="11">
        <v>672320.47</v>
      </c>
      <c r="G18" s="11">
        <v>614820.47</v>
      </c>
      <c r="H18" s="11">
        <v>535820.47</v>
      </c>
    </row>
    <row r="19" spans="2:8" ht="15" customHeight="1" x14ac:dyDescent="0.2">
      <c r="B19" s="4" t="s">
        <v>20</v>
      </c>
      <c r="C19" s="5"/>
      <c r="D19" s="10">
        <f>SUM(D20:D21)</f>
        <v>873427.3</v>
      </c>
      <c r="E19" s="10">
        <f>SUM(E20:E21)</f>
        <v>865397.33</v>
      </c>
      <c r="F19" s="10">
        <v>382695.29</v>
      </c>
      <c r="G19" s="10">
        <v>237387.26</v>
      </c>
      <c r="H19" s="10">
        <v>411522.78</v>
      </c>
    </row>
    <row r="20" spans="2:8" ht="15" customHeight="1" x14ac:dyDescent="0.2">
      <c r="B20" s="6" t="s">
        <v>21</v>
      </c>
      <c r="C20" s="9" t="s">
        <v>16</v>
      </c>
      <c r="D20" s="11">
        <v>117702.12</v>
      </c>
      <c r="E20" s="11">
        <v>73382.12</v>
      </c>
      <c r="F20" s="11">
        <v>87236.32</v>
      </c>
      <c r="G20" s="11">
        <v>85917.32</v>
      </c>
      <c r="H20" s="11">
        <v>79027.240000000005</v>
      </c>
    </row>
    <row r="21" spans="2:8" ht="15" customHeight="1" x14ac:dyDescent="0.2">
      <c r="B21" s="6" t="s">
        <v>22</v>
      </c>
      <c r="C21" s="5" t="s">
        <v>18</v>
      </c>
      <c r="D21" s="11">
        <v>755725.18</v>
      </c>
      <c r="E21" s="11">
        <v>792015.21</v>
      </c>
      <c r="F21" s="11">
        <v>295458.96999999997</v>
      </c>
      <c r="G21" s="11">
        <v>151469.94</v>
      </c>
      <c r="H21" s="11">
        <v>332495.53999999998</v>
      </c>
    </row>
    <row r="22" spans="2:8" ht="15" customHeight="1" x14ac:dyDescent="0.2">
      <c r="B22" s="15" t="s">
        <v>23</v>
      </c>
      <c r="C22" s="16"/>
      <c r="D22" s="17">
        <f>+D23+D26+D28+D31</f>
        <v>181184221.13</v>
      </c>
      <c r="E22" s="17">
        <f>+E23+E26+E28+E31</f>
        <v>171086065.64000002</v>
      </c>
      <c r="F22" s="17">
        <v>142567287</v>
      </c>
      <c r="G22" s="17">
        <v>91363499.920000002</v>
      </c>
      <c r="H22" s="17">
        <v>44573660.93</v>
      </c>
    </row>
    <row r="23" spans="2:8" ht="15" customHeight="1" x14ac:dyDescent="0.2">
      <c r="B23" s="4" t="s">
        <v>24</v>
      </c>
      <c r="C23" s="5" t="s">
        <v>25</v>
      </c>
      <c r="D23" s="10">
        <f>SUM(D24:D25)</f>
        <v>79813963.390000001</v>
      </c>
      <c r="E23" s="10">
        <f>SUM(E24:E25)</f>
        <v>63189773.300000004</v>
      </c>
      <c r="F23" s="10">
        <v>69146423.069999993</v>
      </c>
      <c r="G23" s="10">
        <v>36555648.350000001</v>
      </c>
      <c r="H23" s="10">
        <v>37499662.43</v>
      </c>
    </row>
    <row r="24" spans="2:8" ht="15" customHeight="1" x14ac:dyDescent="0.2">
      <c r="B24" s="6" t="s">
        <v>26</v>
      </c>
      <c r="C24" s="9"/>
      <c r="D24" s="11">
        <v>79201103.530000001</v>
      </c>
      <c r="E24" s="11">
        <v>62379865.520000003</v>
      </c>
      <c r="F24" s="11">
        <v>68700022.390000001</v>
      </c>
      <c r="G24" s="11">
        <v>36144088.280000001</v>
      </c>
      <c r="H24" s="11">
        <v>37068053.869999997</v>
      </c>
    </row>
    <row r="25" spans="2:8" ht="15" customHeight="1" x14ac:dyDescent="0.2">
      <c r="B25" s="6" t="s">
        <v>27</v>
      </c>
      <c r="C25" s="9"/>
      <c r="D25" s="11">
        <v>612859.86</v>
      </c>
      <c r="E25" s="11">
        <v>809907.78</v>
      </c>
      <c r="F25" s="11">
        <v>446400.68</v>
      </c>
      <c r="G25" s="11">
        <v>411560.07</v>
      </c>
      <c r="H25" s="11">
        <v>431608.56</v>
      </c>
    </row>
    <row r="26" spans="2:8" ht="15" customHeight="1" x14ac:dyDescent="0.2">
      <c r="B26" s="4" t="s">
        <v>28</v>
      </c>
      <c r="C26" s="5"/>
      <c r="D26" s="10">
        <f>SUM(D27)</f>
        <v>41500</v>
      </c>
      <c r="E26" s="10">
        <f>SUM(E27)</f>
        <v>40000</v>
      </c>
      <c r="F26" s="10">
        <v>39433.08</v>
      </c>
      <c r="G26" s="10">
        <v>39433.08</v>
      </c>
      <c r="H26" s="10">
        <v>39289.589999999997</v>
      </c>
    </row>
    <row r="27" spans="2:8" ht="15" customHeight="1" x14ac:dyDescent="0.2">
      <c r="B27" s="6" t="s">
        <v>21</v>
      </c>
      <c r="C27" s="9" t="s">
        <v>29</v>
      </c>
      <c r="D27" s="11">
        <v>41500</v>
      </c>
      <c r="E27" s="11">
        <v>40000</v>
      </c>
      <c r="F27" s="11">
        <v>39433.08</v>
      </c>
      <c r="G27" s="11">
        <v>39433.08</v>
      </c>
      <c r="H27" s="11">
        <v>39289.589999999997</v>
      </c>
    </row>
    <row r="28" spans="2:8" ht="15" customHeight="1" x14ac:dyDescent="0.2">
      <c r="B28" s="4" t="s">
        <v>30</v>
      </c>
      <c r="C28" s="5" t="s">
        <v>31</v>
      </c>
      <c r="D28" s="10">
        <f>SUM(D29:D30)</f>
        <v>20222232.629999999</v>
      </c>
      <c r="E28" s="10">
        <f>SUM(E29:E30)</f>
        <v>20240646.879999999</v>
      </c>
      <c r="F28" s="10">
        <v>10561009.630000001</v>
      </c>
      <c r="G28" s="10">
        <v>1581905.35</v>
      </c>
      <c r="H28" s="10">
        <v>1839843.28</v>
      </c>
    </row>
    <row r="29" spans="2:8" ht="15" customHeight="1" x14ac:dyDescent="0.2">
      <c r="B29" s="6" t="s">
        <v>21</v>
      </c>
      <c r="C29" s="9" t="s">
        <v>32</v>
      </c>
      <c r="D29" s="11">
        <v>222232.63</v>
      </c>
      <c r="E29" s="11">
        <v>240646.88</v>
      </c>
      <c r="F29" s="11">
        <v>3560009.63</v>
      </c>
      <c r="G29" s="11">
        <v>1581905.35</v>
      </c>
      <c r="H29" s="11">
        <v>1839843.28</v>
      </c>
    </row>
    <row r="30" spans="2:8" ht="15" customHeight="1" x14ac:dyDescent="0.2">
      <c r="B30" s="6" t="s">
        <v>33</v>
      </c>
      <c r="C30" s="9" t="s">
        <v>34</v>
      </c>
      <c r="D30" s="11">
        <v>20000000</v>
      </c>
      <c r="E30" s="11">
        <v>20000000</v>
      </c>
      <c r="F30" s="11">
        <v>7001000</v>
      </c>
      <c r="G30" s="11">
        <v>0</v>
      </c>
      <c r="H30" s="11"/>
    </row>
    <row r="31" spans="2:8" ht="15" customHeight="1" x14ac:dyDescent="0.2">
      <c r="B31" s="4" t="s">
        <v>35</v>
      </c>
      <c r="C31" s="5"/>
      <c r="D31" s="10">
        <f>SUM(D32:D33)</f>
        <v>81106525.109999999</v>
      </c>
      <c r="E31" s="10">
        <f>SUM(E32:E33)</f>
        <v>87615645.460000008</v>
      </c>
      <c r="F31" s="10">
        <v>62995259.409999996</v>
      </c>
      <c r="G31" s="10">
        <v>53186513.140000001</v>
      </c>
      <c r="H31" s="10">
        <v>5194865.63</v>
      </c>
    </row>
    <row r="32" spans="2:8" ht="15" customHeight="1" x14ac:dyDescent="0.2">
      <c r="B32" s="6" t="s">
        <v>36</v>
      </c>
      <c r="C32" s="5"/>
      <c r="D32" s="11">
        <v>59000000</v>
      </c>
      <c r="E32" s="11">
        <v>62000000</v>
      </c>
      <c r="F32" s="11">
        <v>40000000</v>
      </c>
      <c r="G32" s="11">
        <v>0</v>
      </c>
      <c r="H32" s="11"/>
    </row>
    <row r="33" spans="2:8" ht="15" customHeight="1" x14ac:dyDescent="0.2">
      <c r="B33" s="6" t="s">
        <v>37</v>
      </c>
      <c r="C33" s="5"/>
      <c r="D33" s="11">
        <v>22106525.109999999</v>
      </c>
      <c r="E33" s="11">
        <v>25615645.460000001</v>
      </c>
      <c r="F33" s="11">
        <v>22995259.41</v>
      </c>
      <c r="G33" s="11">
        <v>53186513.140000001</v>
      </c>
      <c r="H33" s="11">
        <v>5194865.63</v>
      </c>
    </row>
    <row r="34" spans="2:8" s="31" customFormat="1" ht="21.75" customHeight="1" x14ac:dyDescent="0.25">
      <c r="B34" s="28" t="s">
        <v>38</v>
      </c>
      <c r="C34" s="29"/>
      <c r="D34" s="30">
        <f>+D5+D22</f>
        <v>544679661.80000007</v>
      </c>
      <c r="E34" s="30">
        <f>+E5+E22</f>
        <v>532674381.66999996</v>
      </c>
      <c r="F34" s="30">
        <v>490810136.70999998</v>
      </c>
      <c r="G34" s="30">
        <v>440940388.95999998</v>
      </c>
      <c r="H34" s="30">
        <v>398513190.19999999</v>
      </c>
    </row>
    <row r="36" spans="2:8" ht="51" x14ac:dyDescent="0.2">
      <c r="B36" s="1" t="s">
        <v>39</v>
      </c>
      <c r="C36" s="2" t="s">
        <v>1</v>
      </c>
      <c r="D36" s="2">
        <v>2025</v>
      </c>
      <c r="E36" s="2">
        <v>2024</v>
      </c>
      <c r="F36" s="2">
        <v>2023</v>
      </c>
      <c r="G36" s="2">
        <v>2022</v>
      </c>
      <c r="H36" s="2">
        <v>2021</v>
      </c>
    </row>
    <row r="37" spans="2:8" ht="15" customHeight="1" x14ac:dyDescent="0.2">
      <c r="B37" s="15" t="s">
        <v>40</v>
      </c>
      <c r="C37" s="16"/>
      <c r="D37" s="24">
        <f>+D38+D41</f>
        <v>280572735.49000001</v>
      </c>
      <c r="E37" s="24">
        <f>+E38+E41</f>
        <v>280844743.48000002</v>
      </c>
      <c r="F37" s="24">
        <v>254952614.44999999</v>
      </c>
      <c r="G37" s="24">
        <v>245441841.71000001</v>
      </c>
      <c r="H37" s="24">
        <v>225526269.47</v>
      </c>
    </row>
    <row r="38" spans="2:8" ht="15" customHeight="1" x14ac:dyDescent="0.2">
      <c r="B38" s="8" t="s">
        <v>41</v>
      </c>
      <c r="C38" s="8"/>
      <c r="D38" s="25">
        <f>+D39+D40</f>
        <v>-17790320.079999998</v>
      </c>
      <c r="E38" s="25">
        <f>+E39+E40</f>
        <v>-14762301.849999998</v>
      </c>
      <c r="F38" s="25">
        <v>-35977685.18</v>
      </c>
      <c r="G38" s="25">
        <v>-46302008.579999998</v>
      </c>
      <c r="H38" s="25">
        <v>-66740559.969999999</v>
      </c>
    </row>
    <row r="39" spans="2:8" ht="15" customHeight="1" x14ac:dyDescent="0.2">
      <c r="B39" s="6" t="s">
        <v>42</v>
      </c>
      <c r="C39" s="6"/>
      <c r="D39" s="26">
        <v>-14762301.91</v>
      </c>
      <c r="E39" s="26">
        <f>-35977685.18+8607266.67-332300</f>
        <v>-27702718.509999998</v>
      </c>
      <c r="F39" s="26">
        <v>-46302008.590000004</v>
      </c>
      <c r="G39" s="26">
        <v>-55396027.229999997</v>
      </c>
      <c r="H39" s="26">
        <v>-63729296.390000001</v>
      </c>
    </row>
    <row r="40" spans="2:8" ht="15" customHeight="1" x14ac:dyDescent="0.2">
      <c r="B40" s="6" t="s">
        <v>43</v>
      </c>
      <c r="C40" s="6"/>
      <c r="D40" s="26">
        <v>-3028018.17</v>
      </c>
      <c r="E40" s="26">
        <f>12608116.66+332300</f>
        <v>12940416.66</v>
      </c>
      <c r="F40" s="26">
        <v>10324323.41</v>
      </c>
      <c r="G40" s="26">
        <v>9094018.6500000004</v>
      </c>
      <c r="H40" s="26">
        <v>-3011263.58</v>
      </c>
    </row>
    <row r="41" spans="2:8" ht="15" customHeight="1" x14ac:dyDescent="0.2">
      <c r="B41" s="4" t="s">
        <v>44</v>
      </c>
      <c r="C41" s="4"/>
      <c r="D41" s="25">
        <v>298363055.56999999</v>
      </c>
      <c r="E41" s="25">
        <f>292883578.66+2723466.67</f>
        <v>295607045.33000004</v>
      </c>
      <c r="F41" s="25">
        <v>290131228.81999999</v>
      </c>
      <c r="G41" s="25">
        <v>291743850.29000002</v>
      </c>
      <c r="H41" s="25">
        <v>292266829.44</v>
      </c>
    </row>
    <row r="42" spans="2:8" ht="15" customHeight="1" x14ac:dyDescent="0.2">
      <c r="B42" s="15" t="s">
        <v>45</v>
      </c>
      <c r="C42" s="16"/>
      <c r="D42" s="24">
        <f>+D43+D44+D46</f>
        <v>29488769.030000001</v>
      </c>
      <c r="E42" s="24">
        <f>+E43+E44+E46</f>
        <v>23961987.16</v>
      </c>
      <c r="F42" s="24">
        <v>22106145.91</v>
      </c>
      <c r="G42" s="24">
        <v>26484635.940000001</v>
      </c>
      <c r="H42" s="24">
        <v>26523753.879999999</v>
      </c>
    </row>
    <row r="43" spans="2:8" ht="15" customHeight="1" x14ac:dyDescent="0.2">
      <c r="B43" s="4" t="s">
        <v>46</v>
      </c>
      <c r="C43" s="5" t="s">
        <v>47</v>
      </c>
      <c r="D43" s="25">
        <v>14286815.32</v>
      </c>
      <c r="E43" s="25">
        <v>13645801.439999999</v>
      </c>
      <c r="F43" s="25">
        <v>13905542.390000001</v>
      </c>
      <c r="G43" s="25">
        <v>13370157.939999999</v>
      </c>
      <c r="H43" s="25">
        <v>11383555.949999999</v>
      </c>
    </row>
    <row r="44" spans="2:8" ht="15" customHeight="1" x14ac:dyDescent="0.2">
      <c r="B44" s="4" t="s">
        <v>48</v>
      </c>
      <c r="C44" s="5" t="s">
        <v>49</v>
      </c>
      <c r="D44" s="25">
        <f>+D45</f>
        <v>15129885.66</v>
      </c>
      <c r="E44" s="25">
        <f>+E45</f>
        <v>10276043.470000001</v>
      </c>
      <c r="F44" s="25">
        <v>8166741.9000000004</v>
      </c>
      <c r="G44" s="25">
        <v>13077885.65</v>
      </c>
      <c r="H44" s="25">
        <v>15103575.58</v>
      </c>
    </row>
    <row r="45" spans="2:8" ht="15" customHeight="1" x14ac:dyDescent="0.2">
      <c r="B45" s="6" t="s">
        <v>50</v>
      </c>
      <c r="C45" s="6"/>
      <c r="D45" s="7">
        <v>15129885.66</v>
      </c>
      <c r="E45" s="7">
        <v>10276043.470000001</v>
      </c>
      <c r="F45" s="7">
        <v>8166741.9000000004</v>
      </c>
      <c r="G45" s="7">
        <v>13077885.65</v>
      </c>
      <c r="H45" s="7">
        <v>15103575.58</v>
      </c>
    </row>
    <row r="46" spans="2:8" ht="15" customHeight="1" x14ac:dyDescent="0.2">
      <c r="B46" s="4" t="s">
        <v>51</v>
      </c>
      <c r="C46" s="5" t="s">
        <v>52</v>
      </c>
      <c r="D46" s="25">
        <v>72068.05</v>
      </c>
      <c r="E46" s="25">
        <v>40142.25</v>
      </c>
      <c r="F46" s="25">
        <v>40142.25</v>
      </c>
      <c r="G46" s="25">
        <v>36592.35</v>
      </c>
      <c r="H46" s="25">
        <v>36622.35</v>
      </c>
    </row>
    <row r="47" spans="2:8" ht="15" customHeight="1" x14ac:dyDescent="0.2">
      <c r="B47" s="15" t="s">
        <v>53</v>
      </c>
      <c r="C47" s="16"/>
      <c r="D47" s="24">
        <f>+D48+D49+D52+D53+D57</f>
        <v>234618157.28000003</v>
      </c>
      <c r="E47" s="24">
        <f>+E48+E49+E52+E53+E57</f>
        <v>227867651.03999999</v>
      </c>
      <c r="F47" s="24">
        <v>214550447.16</v>
      </c>
      <c r="G47" s="24">
        <v>169013911.31</v>
      </c>
      <c r="H47" s="24">
        <v>146463167.25</v>
      </c>
    </row>
    <row r="48" spans="2:8" ht="15" customHeight="1" x14ac:dyDescent="0.2">
      <c r="B48" s="8" t="s">
        <v>54</v>
      </c>
      <c r="C48" s="9" t="s">
        <v>47</v>
      </c>
      <c r="D48" s="25">
        <v>21744273.43</v>
      </c>
      <c r="E48" s="25">
        <v>16992703.550000001</v>
      </c>
      <c r="F48" s="25">
        <v>15812621.449999999</v>
      </c>
      <c r="G48" s="25">
        <v>13018130.859999999</v>
      </c>
      <c r="H48" s="25">
        <v>6912429.8899999997</v>
      </c>
    </row>
    <row r="49" spans="2:8" ht="15" customHeight="1" x14ac:dyDescent="0.2">
      <c r="B49" s="8" t="s">
        <v>55</v>
      </c>
      <c r="C49" s="8"/>
      <c r="D49" s="25">
        <f>+D50+D51</f>
        <v>120434460.56999999</v>
      </c>
      <c r="E49" s="25">
        <f>+E50+E51</f>
        <v>126119293.26000001</v>
      </c>
      <c r="F49" s="25">
        <v>120883123.38</v>
      </c>
      <c r="G49" s="25">
        <v>85036095.680000007</v>
      </c>
      <c r="H49" s="25">
        <v>76524263.340000004</v>
      </c>
    </row>
    <row r="50" spans="2:8" ht="15" customHeight="1" x14ac:dyDescent="0.2">
      <c r="B50" s="6" t="s">
        <v>56</v>
      </c>
      <c r="C50" s="5" t="s">
        <v>57</v>
      </c>
      <c r="D50" s="7">
        <v>0</v>
      </c>
      <c r="E50" s="7">
        <v>0</v>
      </c>
      <c r="F50" s="7">
        <v>0</v>
      </c>
      <c r="G50" s="7">
        <v>0</v>
      </c>
      <c r="H50" s="7">
        <v>2209591.84</v>
      </c>
    </row>
    <row r="51" spans="2:8" ht="15" customHeight="1" x14ac:dyDescent="0.2">
      <c r="B51" s="6" t="s">
        <v>50</v>
      </c>
      <c r="C51" s="5" t="s">
        <v>58</v>
      </c>
      <c r="D51" s="26">
        <v>120434460.56999999</v>
      </c>
      <c r="E51" s="26">
        <v>126119293.26000001</v>
      </c>
      <c r="F51" s="26">
        <v>120883123.38</v>
      </c>
      <c r="G51" s="26">
        <v>85036095.680000007</v>
      </c>
      <c r="H51" s="26">
        <v>74314671.5</v>
      </c>
    </row>
    <row r="52" spans="2:8" ht="15" customHeight="1" x14ac:dyDescent="0.2">
      <c r="B52" s="4" t="s">
        <v>59</v>
      </c>
      <c r="C52" s="5" t="s">
        <v>52</v>
      </c>
      <c r="D52" s="25">
        <v>1858693.33</v>
      </c>
      <c r="E52" s="25">
        <v>2486229.5</v>
      </c>
      <c r="F52" s="25">
        <v>4724805.53</v>
      </c>
      <c r="G52" s="25">
        <v>1984176.28</v>
      </c>
      <c r="H52" s="25">
        <v>883813.92</v>
      </c>
    </row>
    <row r="53" spans="2:8" ht="15" customHeight="1" x14ac:dyDescent="0.2">
      <c r="B53" s="4" t="s">
        <v>60</v>
      </c>
      <c r="C53" s="4"/>
      <c r="D53" s="27">
        <f>+D54+D55+D56</f>
        <v>30354480.399999999</v>
      </c>
      <c r="E53" s="27">
        <f>+E54+E55+E56</f>
        <v>29306596.32</v>
      </c>
      <c r="F53" s="27">
        <v>23905444.300000001</v>
      </c>
      <c r="G53" s="27">
        <v>23432522.16</v>
      </c>
      <c r="H53" s="27">
        <v>22041850.149999999</v>
      </c>
    </row>
    <row r="54" spans="2:8" ht="15" customHeight="1" x14ac:dyDescent="0.2">
      <c r="B54" s="6" t="s">
        <v>61</v>
      </c>
      <c r="C54" s="6"/>
      <c r="D54" s="7">
        <v>8458481.0899999999</v>
      </c>
      <c r="E54" s="7">
        <v>9314908.75</v>
      </c>
      <c r="F54" s="7">
        <v>5622045.4199999999</v>
      </c>
      <c r="G54" s="7">
        <v>6080141.3600000003</v>
      </c>
      <c r="H54" s="7">
        <v>5174865.58</v>
      </c>
    </row>
    <row r="55" spans="2:8" ht="15" customHeight="1" x14ac:dyDescent="0.2">
      <c r="B55" s="6" t="s">
        <v>62</v>
      </c>
      <c r="C55" s="6"/>
      <c r="D55" s="26">
        <v>1181091.77</v>
      </c>
      <c r="E55" s="26">
        <v>980016.1</v>
      </c>
      <c r="F55" s="26">
        <v>735779.47</v>
      </c>
      <c r="G55" s="26">
        <v>805288.03</v>
      </c>
      <c r="H55" s="26">
        <v>1267174.24</v>
      </c>
    </row>
    <row r="56" spans="2:8" ht="15" customHeight="1" x14ac:dyDescent="0.2">
      <c r="B56" s="6" t="s">
        <v>63</v>
      </c>
      <c r="C56" s="6"/>
      <c r="D56" s="7">
        <v>20714907.539999999</v>
      </c>
      <c r="E56" s="7">
        <v>19011671.469999999</v>
      </c>
      <c r="F56" s="7">
        <v>17547619.41</v>
      </c>
      <c r="G56" s="7">
        <v>16547092.77</v>
      </c>
      <c r="H56" s="7">
        <v>15599810.33</v>
      </c>
    </row>
    <row r="57" spans="2:8" ht="15" customHeight="1" x14ac:dyDescent="0.2">
      <c r="B57" s="4" t="s">
        <v>64</v>
      </c>
      <c r="C57" s="4"/>
      <c r="D57" s="27">
        <v>60226249.549999997</v>
      </c>
      <c r="E57" s="27">
        <v>52962828.409999996</v>
      </c>
      <c r="F57" s="27">
        <v>49218171.869999997</v>
      </c>
      <c r="G57" s="27">
        <v>45542986.329999998</v>
      </c>
      <c r="H57" s="27">
        <v>40100809.950000003</v>
      </c>
    </row>
    <row r="58" spans="2:8" ht="21.75" customHeight="1" x14ac:dyDescent="0.2">
      <c r="B58" s="28" t="s">
        <v>65</v>
      </c>
      <c r="C58" s="29"/>
      <c r="D58" s="30">
        <f>+D37+D42+D47</f>
        <v>544679661.79999995</v>
      </c>
      <c r="E58" s="30">
        <f>+E37+E42+E47</f>
        <v>532674381.68000007</v>
      </c>
      <c r="F58" s="30">
        <v>490810136.70999998</v>
      </c>
      <c r="G58" s="30">
        <v>440940388.95999998</v>
      </c>
      <c r="H58" s="30">
        <v>398513190.19999999</v>
      </c>
    </row>
    <row r="59" spans="2:8" ht="15" x14ac:dyDescent="0.25">
      <c r="F59"/>
      <c r="G59"/>
    </row>
    <row r="60" spans="2:8" ht="66.75" customHeight="1" x14ac:dyDescent="0.2">
      <c r="B60" s="20" t="s">
        <v>68</v>
      </c>
      <c r="C60" s="21"/>
      <c r="D60" s="21"/>
      <c r="E60" s="21"/>
      <c r="F60" s="21"/>
      <c r="G60" s="21"/>
      <c r="H60" s="22"/>
    </row>
    <row r="61" spans="2:8" ht="15" x14ac:dyDescent="0.2">
      <c r="F61" s="18"/>
      <c r="G61" s="19"/>
    </row>
    <row r="62" spans="2:8" ht="15" x14ac:dyDescent="0.2">
      <c r="F62" s="19"/>
      <c r="G62" s="19"/>
    </row>
    <row r="63" spans="2:8" ht="15" x14ac:dyDescent="0.2">
      <c r="F63" s="19"/>
      <c r="G63" s="19"/>
    </row>
    <row r="64" spans="2:8" ht="15" x14ac:dyDescent="0.2">
      <c r="F64" s="19"/>
      <c r="G64" s="19"/>
    </row>
    <row r="65" spans="6:7" x14ac:dyDescent="0.2">
      <c r="F65" s="18"/>
      <c r="G65" s="18"/>
    </row>
  </sheetData>
  <mergeCells count="1">
    <mergeCell ref="B60:H60"/>
  </mergeCells>
  <pageMargins left="0.7" right="0.7" top="0.75" bottom="0.75" header="0.3" footer="0.3"/>
  <pageSetup paperSize="9" orientation="portrait" r:id="rId1"/>
  <ignoredErrors>
    <ignoredError sqref="D9 D15 D19 D3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Balanç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Delgado Martínez</dc:creator>
  <cp:lastModifiedBy>Nuria Pla</cp:lastModifiedBy>
  <dcterms:created xsi:type="dcterms:W3CDTF">2025-05-21T10:13:39Z</dcterms:created>
  <dcterms:modified xsi:type="dcterms:W3CDTF">2026-08-26T11:17:46Z</dcterms:modified>
</cp:coreProperties>
</file>