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tadístiques internes\Nou portal dades\Llibre de dades\Personal\"/>
    </mc:Choice>
  </mc:AlternateContent>
  <bookViews>
    <workbookView xWindow="0" yWindow="0" windowWidth="19200" windowHeight="7190"/>
  </bookViews>
  <sheets>
    <sheet name="12-23" sheetId="9" r:id="rId1"/>
    <sheet name="Dades de referència" sheetId="10" state="hidden" r:id="rId2"/>
  </sheets>
  <definedNames>
    <definedName name="_xlnm.Print_Area" localSheetId="0">'12-23'!$A$1:$U$48</definedName>
  </definedNames>
  <calcPr calcId="191029"/>
</workbook>
</file>

<file path=xl/calcChain.xml><?xml version="1.0" encoding="utf-8"?>
<calcChain xmlns="http://schemas.openxmlformats.org/spreadsheetml/2006/main">
  <c r="J28" i="10" l="1"/>
  <c r="L13" i="10"/>
  <c r="M4" i="10"/>
  <c r="M21" i="10" l="1"/>
  <c r="I28" i="10" l="1"/>
  <c r="L21" i="10" l="1"/>
  <c r="K13" i="10"/>
  <c r="L4" i="10"/>
  <c r="H28" i="10" l="1"/>
  <c r="G28" i="10"/>
  <c r="F28" i="10"/>
  <c r="E28" i="10"/>
  <c r="D28" i="10"/>
  <c r="C28" i="10"/>
  <c r="B28" i="10"/>
  <c r="K21" i="10"/>
  <c r="J21" i="10"/>
  <c r="I21" i="10"/>
  <c r="H21" i="10"/>
  <c r="G21" i="10"/>
  <c r="F21" i="10"/>
  <c r="E21" i="10"/>
  <c r="D21" i="10"/>
  <c r="C21" i="10"/>
  <c r="B21" i="10"/>
  <c r="J13" i="10"/>
  <c r="I13" i="10"/>
  <c r="H13" i="10"/>
  <c r="G13" i="10"/>
  <c r="F13" i="10"/>
  <c r="E13" i="10"/>
  <c r="D13" i="10"/>
  <c r="C13" i="10"/>
  <c r="B13" i="10"/>
  <c r="J4" i="10"/>
  <c r="I4" i="10"/>
  <c r="H4" i="10"/>
  <c r="G4" i="10"/>
  <c r="F4" i="10"/>
  <c r="E4" i="10"/>
  <c r="D4" i="10"/>
  <c r="C4" i="10"/>
  <c r="B4" i="10"/>
  <c r="K4" i="10"/>
</calcChain>
</file>

<file path=xl/sharedStrings.xml><?xml version="1.0" encoding="utf-8"?>
<sst xmlns="http://schemas.openxmlformats.org/spreadsheetml/2006/main" count="72" uniqueCount="35">
  <si>
    <t>2012-13</t>
  </si>
  <si>
    <t>Revisions mèdiques inicials</t>
  </si>
  <si>
    <t>Revisions mèdiques periòdiques</t>
  </si>
  <si>
    <t>2013-14</t>
  </si>
  <si>
    <t>VIGILÀNCIA DE LA SALUT</t>
  </si>
  <si>
    <t>2014-15</t>
  </si>
  <si>
    <t>2015-16</t>
  </si>
  <si>
    <t>2016-17</t>
  </si>
  <si>
    <t>Propi del lloc de treball</t>
  </si>
  <si>
    <t>No propi del lloc de treball</t>
  </si>
  <si>
    <t>In mission</t>
  </si>
  <si>
    <t>In itinere</t>
  </si>
  <si>
    <t>ACCIDENTS LABORALS</t>
  </si>
  <si>
    <t>COORDINACIÓ D'ACTIVITATS EMPRESARIALS</t>
  </si>
  <si>
    <t>Contractació de serveis a empreses externes</t>
  </si>
  <si>
    <t>Projectes de recerca 
(personal UPC en empreses externes)</t>
  </si>
  <si>
    <t>Projectes de recerca (personal extern en UPC)</t>
  </si>
  <si>
    <t>2017-18</t>
  </si>
  <si>
    <t>2018-19</t>
  </si>
  <si>
    <t>2019-20</t>
  </si>
  <si>
    <t>REVISIONS MÈDIQUES</t>
  </si>
  <si>
    <t>VISITES MÈDIQUES</t>
  </si>
  <si>
    <t>2020-21</t>
  </si>
  <si>
    <t>Total</t>
  </si>
  <si>
    <t>2021-22</t>
  </si>
  <si>
    <t>ACCIDENTS</t>
  </si>
  <si>
    <t>2022-23</t>
  </si>
  <si>
    <t>CAE</t>
  </si>
  <si>
    <t>Visita per reincorporació per llarga absència</t>
  </si>
  <si>
    <t>Visita per protecció de la maternitat</t>
  </si>
  <si>
    <t>Visita per protecció de la lactància</t>
  </si>
  <si>
    <t>Visita per motius de salut</t>
  </si>
  <si>
    <t>Visita per motius de salut per risc psicosocial</t>
  </si>
  <si>
    <t>2023-2024</t>
  </si>
  <si>
    <t>Dades 01/07/23 - 30/06/24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</si>
</sst>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indexed="56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953735"/>
      <name val="Arial"/>
      <family val="2"/>
    </font>
    <font>
      <b/>
      <sz val="10"/>
      <color theme="0"/>
      <name val="Arial"/>
      <family val="2"/>
    </font>
    <font>
      <sz val="10"/>
      <color theme="4" tint="-0.499984740745262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/>
      <top/>
      <bottom/>
      <diagonal/>
    </border>
  </borders>
  <cellStyleXfs count="2">
    <xf numFmtId="0" fontId="0" fillId="0" borderId="0"/>
    <xf numFmtId="0" fontId="1" fillId="3" borderId="1">
      <alignment horizontal="left" vertical="center"/>
    </xf>
  </cellStyleXfs>
  <cellXfs count="45">
    <xf numFmtId="0" fontId="0" fillId="0" borderId="0" xfId="0"/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8" fillId="0" borderId="0" xfId="0" applyFont="1"/>
    <xf numFmtId="0" fontId="7" fillId="0" borderId="0" xfId="0" applyFo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0" fillId="0" borderId="0" xfId="0" applyBorder="1"/>
    <xf numFmtId="0" fontId="0" fillId="0" borderId="8" xfId="0" applyBorder="1"/>
    <xf numFmtId="0" fontId="2" fillId="0" borderId="4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right" vertical="center"/>
    </xf>
    <xf numFmtId="0" fontId="8" fillId="0" borderId="0" xfId="0" applyFont="1" applyBorder="1"/>
    <xf numFmtId="0" fontId="6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Border="1"/>
    <xf numFmtId="0" fontId="7" fillId="0" borderId="0" xfId="0" applyFont="1" applyBorder="1"/>
    <xf numFmtId="0" fontId="5" fillId="4" borderId="0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</cellXfs>
  <cellStyles count="2">
    <cellStyle name="fSubTitulo" xfId="1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5F95D7"/>
      <color rgb="FF953735"/>
      <color rgb="FFCD6F6D"/>
      <color rgb="FFEBC8C7"/>
      <color rgb="FFF0C4A6"/>
      <color rgb="FFF5D6C1"/>
      <color rgb="FFFF5050"/>
      <color rgb="FFFF99CC"/>
      <color rgb="FFFF99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253037482942613E-2"/>
          <c:y val="8.637540733921184E-2"/>
          <c:w val="0.87016835823278749"/>
          <c:h val="0.60254427647902276"/>
        </c:manualLayout>
      </c:layout>
      <c:lineChart>
        <c:grouping val="standard"/>
        <c:varyColors val="0"/>
        <c:ser>
          <c:idx val="0"/>
          <c:order val="0"/>
          <c:tx>
            <c:strRef>
              <c:f>'Dades de referència'!$A$2</c:f>
              <c:strCache>
                <c:ptCount val="1"/>
                <c:pt idx="0">
                  <c:v>Revisions mèdiques inicials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'Dades de referència'!$B$1:$M$1</c:f>
              <c:strCache>
                <c:ptCount val="1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2023-2024</c:v>
                </c:pt>
              </c:strCache>
            </c:strRef>
          </c:cat>
          <c:val>
            <c:numRef>
              <c:f>'Dades de referència'!$B$2:$M$2</c:f>
              <c:numCache>
                <c:formatCode>General</c:formatCode>
                <c:ptCount val="12"/>
                <c:pt idx="0">
                  <c:v>144</c:v>
                </c:pt>
                <c:pt idx="1">
                  <c:v>116</c:v>
                </c:pt>
                <c:pt idx="2">
                  <c:v>112</c:v>
                </c:pt>
                <c:pt idx="3">
                  <c:v>189</c:v>
                </c:pt>
                <c:pt idx="4">
                  <c:v>222</c:v>
                </c:pt>
                <c:pt idx="5">
                  <c:v>122</c:v>
                </c:pt>
                <c:pt idx="6">
                  <c:v>53</c:v>
                </c:pt>
                <c:pt idx="7">
                  <c:v>22</c:v>
                </c:pt>
                <c:pt idx="8">
                  <c:v>10</c:v>
                </c:pt>
                <c:pt idx="9">
                  <c:v>9</c:v>
                </c:pt>
                <c:pt idx="10">
                  <c:v>58</c:v>
                </c:pt>
                <c:pt idx="11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2-42BC-A52C-6437C4CB4E0F}"/>
            </c:ext>
          </c:extLst>
        </c:ser>
        <c:ser>
          <c:idx val="1"/>
          <c:order val="1"/>
          <c:tx>
            <c:strRef>
              <c:f>'Dades de referència'!$A$3</c:f>
              <c:strCache>
                <c:ptCount val="1"/>
                <c:pt idx="0">
                  <c:v>Revisions mèdiques periòdiques</c:v>
                </c:pt>
              </c:strCache>
            </c:strRef>
          </c:tx>
          <c:dLbls>
            <c:numFmt formatCode="#,##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'Dades de referència'!$B$1:$M$1</c:f>
              <c:strCache>
                <c:ptCount val="1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2023-2024</c:v>
                </c:pt>
              </c:strCache>
            </c:strRef>
          </c:cat>
          <c:val>
            <c:numRef>
              <c:f>'Dades de referència'!$B$3:$M$3</c:f>
              <c:numCache>
                <c:formatCode>General</c:formatCode>
                <c:ptCount val="12"/>
                <c:pt idx="0">
                  <c:v>1225</c:v>
                </c:pt>
                <c:pt idx="1">
                  <c:v>1197</c:v>
                </c:pt>
                <c:pt idx="2">
                  <c:v>980</c:v>
                </c:pt>
                <c:pt idx="3">
                  <c:v>920</c:v>
                </c:pt>
                <c:pt idx="4">
                  <c:v>975</c:v>
                </c:pt>
                <c:pt idx="5">
                  <c:v>960</c:v>
                </c:pt>
                <c:pt idx="6">
                  <c:v>1119</c:v>
                </c:pt>
                <c:pt idx="7">
                  <c:v>713</c:v>
                </c:pt>
                <c:pt idx="8">
                  <c:v>788</c:v>
                </c:pt>
                <c:pt idx="9">
                  <c:v>849</c:v>
                </c:pt>
                <c:pt idx="10">
                  <c:v>822</c:v>
                </c:pt>
                <c:pt idx="11">
                  <c:v>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22-42BC-A52C-6437C4CB4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314080"/>
        <c:axId val="32332536"/>
      </c:lineChart>
      <c:catAx>
        <c:axId val="30131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332536"/>
        <c:crosses val="autoZero"/>
        <c:auto val="1"/>
        <c:lblAlgn val="ctr"/>
        <c:lblOffset val="100"/>
        <c:noMultiLvlLbl val="0"/>
      </c:catAx>
      <c:valAx>
        <c:axId val="32332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301314080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2378318424017901E-2"/>
          <c:y val="0.82548222582326858"/>
          <c:w val="0.87906335375115019"/>
          <c:h val="0.1113506344786410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13221260985333E-2"/>
          <c:y val="6.551030506432598E-2"/>
          <c:w val="0.88877079328294661"/>
          <c:h val="0.68318243035849635"/>
        </c:manualLayout>
      </c:layout>
      <c:lineChart>
        <c:grouping val="standard"/>
        <c:varyColors val="0"/>
        <c:ser>
          <c:idx val="0"/>
          <c:order val="0"/>
          <c:tx>
            <c:strRef>
              <c:f>'Dades de referència'!$A$8</c:f>
              <c:strCache>
                <c:ptCount val="1"/>
                <c:pt idx="0">
                  <c:v>Visita per reincorporació per llarga absència</c:v>
                </c:pt>
              </c:strCache>
            </c:strRef>
          </c:tx>
          <c:dLbls>
            <c:dLbl>
              <c:idx val="1"/>
              <c:layout>
                <c:manualLayout>
                  <c:x val="-8.9186176142698297E-3"/>
                  <c:y val="-3.1821797931583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8D1-4AD0-A209-E614E2EFDCB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'Dades de referència'!$B$7:$L$7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</c:v>
                </c:pt>
                <c:pt idx="7">
                  <c:v>2020-21</c:v>
                </c:pt>
                <c:pt idx="8">
                  <c:v>2021-22</c:v>
                </c:pt>
                <c:pt idx="9">
                  <c:v>2022-23</c:v>
                </c:pt>
                <c:pt idx="10">
                  <c:v>2023-2024</c:v>
                </c:pt>
              </c:strCache>
            </c:strRef>
          </c:cat>
          <c:val>
            <c:numRef>
              <c:f>'Dades de referència'!$B$8:$L$8</c:f>
              <c:numCache>
                <c:formatCode>General</c:formatCode>
                <c:ptCount val="11"/>
                <c:pt idx="0">
                  <c:v>14</c:v>
                </c:pt>
                <c:pt idx="1">
                  <c:v>16</c:v>
                </c:pt>
                <c:pt idx="2">
                  <c:v>12</c:v>
                </c:pt>
                <c:pt idx="3">
                  <c:v>22</c:v>
                </c:pt>
                <c:pt idx="4">
                  <c:v>47</c:v>
                </c:pt>
                <c:pt idx="5">
                  <c:v>23</c:v>
                </c:pt>
                <c:pt idx="6">
                  <c:v>33</c:v>
                </c:pt>
                <c:pt idx="7">
                  <c:v>22</c:v>
                </c:pt>
                <c:pt idx="8">
                  <c:v>48</c:v>
                </c:pt>
                <c:pt idx="9">
                  <c:v>83</c:v>
                </c:pt>
                <c:pt idx="10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D1-4AD0-A209-E614E2EFDCB7}"/>
            </c:ext>
          </c:extLst>
        </c:ser>
        <c:ser>
          <c:idx val="1"/>
          <c:order val="1"/>
          <c:tx>
            <c:strRef>
              <c:f>'Dades de referència'!$A$9</c:f>
              <c:strCache>
                <c:ptCount val="1"/>
                <c:pt idx="0">
                  <c:v>Visita per protecció de la maternitat</c:v>
                </c:pt>
              </c:strCache>
            </c:strRef>
          </c:tx>
          <c:dLbls>
            <c:dLbl>
              <c:idx val="1"/>
              <c:layout>
                <c:manualLayout>
                  <c:x val="0"/>
                  <c:y val="-1.90930787589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8D1-4AD0-A209-E614E2EFDCB7}"/>
                </c:ext>
              </c:extLst>
            </c:dLbl>
            <c:dLbl>
              <c:idx val="3"/>
              <c:layout>
                <c:manualLayout>
                  <c:x val="-2.229654403567447E-3"/>
                  <c:y val="-2.5457438345266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8D1-4AD0-A209-E614E2EFDCB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'Dades de referència'!$B$7:$L$7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</c:v>
                </c:pt>
                <c:pt idx="7">
                  <c:v>2020-21</c:v>
                </c:pt>
                <c:pt idx="8">
                  <c:v>2021-22</c:v>
                </c:pt>
                <c:pt idx="9">
                  <c:v>2022-23</c:v>
                </c:pt>
                <c:pt idx="10">
                  <c:v>2023-2024</c:v>
                </c:pt>
              </c:strCache>
            </c:strRef>
          </c:cat>
          <c:val>
            <c:numRef>
              <c:f>'Dades de referència'!$B$9:$L$9</c:f>
              <c:numCache>
                <c:formatCode>General</c:formatCode>
                <c:ptCount val="11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12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D1-4AD0-A209-E614E2EFDCB7}"/>
            </c:ext>
          </c:extLst>
        </c:ser>
        <c:ser>
          <c:idx val="2"/>
          <c:order val="2"/>
          <c:tx>
            <c:strRef>
              <c:f>'Dades de referència'!$A$10</c:f>
              <c:strCache>
                <c:ptCount val="1"/>
                <c:pt idx="0">
                  <c:v>Visita per protecció de la lactància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D1-4AD0-A209-E614E2EFDCB7}"/>
                </c:ext>
              </c:extLst>
            </c:dLbl>
            <c:dLbl>
              <c:idx val="2"/>
              <c:layout>
                <c:manualLayout>
                  <c:x val="-1.7837235228539659E-2"/>
                  <c:y val="-3.8186157517899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8D1-4AD0-A209-E614E2EFDCB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'Dades de referència'!$B$7:$L$7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</c:v>
                </c:pt>
                <c:pt idx="7">
                  <c:v>2020-21</c:v>
                </c:pt>
                <c:pt idx="8">
                  <c:v>2021-22</c:v>
                </c:pt>
                <c:pt idx="9">
                  <c:v>2022-23</c:v>
                </c:pt>
                <c:pt idx="10">
                  <c:v>2023-2024</c:v>
                </c:pt>
              </c:strCache>
            </c:strRef>
          </c:cat>
          <c:val>
            <c:numRef>
              <c:f>'Dades de referència'!$B$10:$L$10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5</c:v>
                </c:pt>
                <c:pt idx="8">
                  <c:v>2</c:v>
                </c:pt>
                <c:pt idx="9">
                  <c:v>7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8D1-4AD0-A209-E614E2EFDCB7}"/>
            </c:ext>
          </c:extLst>
        </c:ser>
        <c:ser>
          <c:idx val="3"/>
          <c:order val="3"/>
          <c:tx>
            <c:strRef>
              <c:f>'Dades de referència'!$A$11</c:f>
              <c:strCache>
                <c:ptCount val="1"/>
                <c:pt idx="0">
                  <c:v>Visita per motius de salut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'Dades de referència'!$B$7:$L$7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</c:v>
                </c:pt>
                <c:pt idx="7">
                  <c:v>2020-21</c:v>
                </c:pt>
                <c:pt idx="8">
                  <c:v>2021-22</c:v>
                </c:pt>
                <c:pt idx="9">
                  <c:v>2022-23</c:v>
                </c:pt>
                <c:pt idx="10">
                  <c:v>2023-2024</c:v>
                </c:pt>
              </c:strCache>
            </c:strRef>
          </c:cat>
          <c:val>
            <c:numRef>
              <c:f>'Dades de referència'!$B$11:$L$11</c:f>
              <c:numCache>
                <c:formatCode>General</c:formatCode>
                <c:ptCount val="11"/>
                <c:pt idx="0">
                  <c:v>27</c:v>
                </c:pt>
                <c:pt idx="1">
                  <c:v>32</c:v>
                </c:pt>
                <c:pt idx="2">
                  <c:v>33</c:v>
                </c:pt>
                <c:pt idx="3">
                  <c:v>36</c:v>
                </c:pt>
                <c:pt idx="4">
                  <c:v>39</c:v>
                </c:pt>
                <c:pt idx="5">
                  <c:v>27</c:v>
                </c:pt>
                <c:pt idx="6">
                  <c:v>25</c:v>
                </c:pt>
                <c:pt idx="7">
                  <c:v>14</c:v>
                </c:pt>
                <c:pt idx="8">
                  <c:v>24</c:v>
                </c:pt>
                <c:pt idx="9">
                  <c:v>20</c:v>
                </c:pt>
                <c:pt idx="1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8D1-4AD0-A209-E614E2EFDCB7}"/>
            </c:ext>
          </c:extLst>
        </c:ser>
        <c:ser>
          <c:idx val="4"/>
          <c:order val="4"/>
          <c:tx>
            <c:strRef>
              <c:f>'Dades de referència'!$A$12</c:f>
              <c:strCache>
                <c:ptCount val="1"/>
                <c:pt idx="0">
                  <c:v>Visita per motius de salut per risc psicosocial</c:v>
                </c:pt>
              </c:strCache>
            </c:strRef>
          </c:tx>
          <c:cat>
            <c:strRef>
              <c:f>'Dades de referència'!$B$7:$L$7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</c:v>
                </c:pt>
                <c:pt idx="7">
                  <c:v>2020-21</c:v>
                </c:pt>
                <c:pt idx="8">
                  <c:v>2021-22</c:v>
                </c:pt>
                <c:pt idx="9">
                  <c:v>2022-23</c:v>
                </c:pt>
                <c:pt idx="10">
                  <c:v>2023-2024</c:v>
                </c:pt>
              </c:strCache>
            </c:strRef>
          </c:cat>
          <c:val>
            <c:numRef>
              <c:f>'Dades de referència'!$B$12:$L$12</c:f>
              <c:numCache>
                <c:formatCode>General</c:formatCode>
                <c:ptCount val="11"/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D1-4DC8-B763-DED5DF9D8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241888"/>
        <c:axId val="303250472"/>
      </c:lineChart>
      <c:catAx>
        <c:axId val="303241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3250472"/>
        <c:crosses val="autoZero"/>
        <c:auto val="1"/>
        <c:lblAlgn val="ctr"/>
        <c:lblOffset val="100"/>
        <c:noMultiLvlLbl val="0"/>
      </c:catAx>
      <c:valAx>
        <c:axId val="3032504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03241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5873471501681"/>
          <c:y val="0.87846879521921351"/>
          <c:w val="0.85227299579005611"/>
          <c:h val="0.1215310976752905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452729482640179E-2"/>
          <c:y val="6.8430986567855484E-2"/>
          <c:w val="0.89165953249132446"/>
          <c:h val="0.65350741083835107"/>
        </c:manualLayout>
      </c:layout>
      <c:lineChart>
        <c:grouping val="standard"/>
        <c:varyColors val="0"/>
        <c:ser>
          <c:idx val="1"/>
          <c:order val="0"/>
          <c:tx>
            <c:strRef>
              <c:f>'Dades de referència'!$A$17</c:f>
              <c:strCache>
                <c:ptCount val="1"/>
                <c:pt idx="0">
                  <c:v>Propi del lloc de treball</c:v>
                </c:pt>
              </c:strCache>
            </c:strRef>
          </c:tx>
          <c:dLbls>
            <c:dLbl>
              <c:idx val="0"/>
              <c:layout>
                <c:manualLayout>
                  <c:x val="-8.948545861297539E-3"/>
                  <c:y val="-2.185792349726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952-4928-AE65-540AAF341CA9}"/>
                </c:ext>
              </c:extLst>
            </c:dLbl>
            <c:dLbl>
              <c:idx val="1"/>
              <c:layout>
                <c:manualLayout>
                  <c:x val="8.948545861297539E-3"/>
                  <c:y val="-8.7431693989070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952-4928-AE65-540AAF341CA9}"/>
                </c:ext>
              </c:extLst>
            </c:dLbl>
            <c:dLbl>
              <c:idx val="3"/>
              <c:layout>
                <c:manualLayout>
                  <c:x val="-2.4638119535943283E-2"/>
                  <c:y val="-4.5100436444381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95-4CC8-B8CF-390D64351FFB}"/>
                </c:ext>
              </c:extLst>
            </c:dLbl>
            <c:dLbl>
              <c:idx val="4"/>
              <c:layout>
                <c:manualLayout>
                  <c:x val="-2.8898865207661033E-2"/>
                  <c:y val="4.1842034833549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952-4928-AE65-540AAF341C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'Dades de referència'!$B$16:$M$16</c:f>
              <c:strCache>
                <c:ptCount val="1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2023-2024</c:v>
                </c:pt>
              </c:strCache>
            </c:strRef>
          </c:cat>
          <c:val>
            <c:numRef>
              <c:f>'Dades de referència'!$B$17:$M$17</c:f>
              <c:numCache>
                <c:formatCode>General</c:formatCode>
                <c:ptCount val="12"/>
                <c:pt idx="0">
                  <c:v>3</c:v>
                </c:pt>
                <c:pt idx="1">
                  <c:v>9</c:v>
                </c:pt>
                <c:pt idx="2">
                  <c:v>13</c:v>
                </c:pt>
                <c:pt idx="3">
                  <c:v>6</c:v>
                </c:pt>
                <c:pt idx="4">
                  <c:v>11</c:v>
                </c:pt>
                <c:pt idx="5">
                  <c:v>8</c:v>
                </c:pt>
                <c:pt idx="6">
                  <c:v>11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52-4928-AE65-540AAF341CA9}"/>
            </c:ext>
          </c:extLst>
        </c:ser>
        <c:ser>
          <c:idx val="0"/>
          <c:order val="1"/>
          <c:tx>
            <c:strRef>
              <c:f>'Dades de referència'!$A$18</c:f>
              <c:strCache>
                <c:ptCount val="1"/>
                <c:pt idx="0">
                  <c:v>No propi del lloc de treball</c:v>
                </c:pt>
              </c:strCache>
            </c:strRef>
          </c:tx>
          <c:dLbls>
            <c:dLbl>
              <c:idx val="1"/>
              <c:layout>
                <c:manualLayout>
                  <c:x val="-3.1319910514541388E-2"/>
                  <c:y val="-4.3715846994535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952-4928-AE65-540AAF341CA9}"/>
                </c:ext>
              </c:extLst>
            </c:dLbl>
            <c:dLbl>
              <c:idx val="3"/>
              <c:layout>
                <c:manualLayout>
                  <c:x val="-2.4976489510934945E-2"/>
                  <c:y val="-2.78586396714028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952-4928-AE65-540AAF341CA9}"/>
                </c:ext>
              </c:extLst>
            </c:dLbl>
            <c:dLbl>
              <c:idx val="4"/>
              <c:layout>
                <c:manualLayout>
                  <c:x val="-1.1185682326621925E-2"/>
                  <c:y val="-2.185792349726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952-4928-AE65-540AAF341C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'Dades de referència'!$B$16:$M$16</c:f>
              <c:strCache>
                <c:ptCount val="1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2023-2024</c:v>
                </c:pt>
              </c:strCache>
            </c:strRef>
          </c:cat>
          <c:val>
            <c:numRef>
              <c:f>'Dades de referència'!$B$18:$M$18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952-4928-AE65-540AAF341CA9}"/>
            </c:ext>
          </c:extLst>
        </c:ser>
        <c:ser>
          <c:idx val="4"/>
          <c:order val="2"/>
          <c:tx>
            <c:strRef>
              <c:f>'Dades de referència'!$A$19</c:f>
              <c:strCache>
                <c:ptCount val="1"/>
                <c:pt idx="0">
                  <c:v>In mission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'Dades de referència'!$B$16:$M$16</c:f>
              <c:strCache>
                <c:ptCount val="1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2023-2024</c:v>
                </c:pt>
              </c:strCache>
            </c:strRef>
          </c:cat>
          <c:val>
            <c:numRef>
              <c:f>'Dades de referència'!$B$19:$M$19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952-4928-AE65-540AAF341CA9}"/>
            </c:ext>
          </c:extLst>
        </c:ser>
        <c:ser>
          <c:idx val="2"/>
          <c:order val="3"/>
          <c:tx>
            <c:strRef>
              <c:f>'Dades de referència'!$A$20</c:f>
              <c:strCache>
                <c:ptCount val="1"/>
                <c:pt idx="0">
                  <c:v>In itinere</c:v>
                </c:pt>
              </c:strCache>
            </c:strRef>
          </c:tx>
          <c:dLbls>
            <c:dLbl>
              <c:idx val="0"/>
              <c:layout>
                <c:manualLayout>
                  <c:x val="-2.0134228187919462E-2"/>
                  <c:y val="-2.622950819672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952-4928-AE65-540AAF341CA9}"/>
                </c:ext>
              </c:extLst>
            </c:dLbl>
            <c:dLbl>
              <c:idx val="2"/>
              <c:layout>
                <c:manualLayout>
                  <c:x val="-2.6845637583892617E-2"/>
                  <c:y val="-2.622950819672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952-4928-AE65-540AAF341CA9}"/>
                </c:ext>
              </c:extLst>
            </c:dLbl>
            <c:dLbl>
              <c:idx val="4"/>
              <c:layout>
                <c:manualLayout>
                  <c:x val="2.2371364653243847E-3"/>
                  <c:y val="-8.74316939890710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952-4928-AE65-540AAF341C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'Dades de referència'!$B$16:$M$16</c:f>
              <c:strCache>
                <c:ptCount val="1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2023-2024</c:v>
                </c:pt>
              </c:strCache>
            </c:strRef>
          </c:cat>
          <c:val>
            <c:numRef>
              <c:f>'Dades de referència'!$B$20:$M$20</c:f>
              <c:numCache>
                <c:formatCode>General</c:formatCode>
                <c:ptCount val="12"/>
                <c:pt idx="0">
                  <c:v>16</c:v>
                </c:pt>
                <c:pt idx="1">
                  <c:v>19</c:v>
                </c:pt>
                <c:pt idx="2">
                  <c:v>24</c:v>
                </c:pt>
                <c:pt idx="3">
                  <c:v>17</c:v>
                </c:pt>
                <c:pt idx="4">
                  <c:v>15</c:v>
                </c:pt>
                <c:pt idx="5">
                  <c:v>20</c:v>
                </c:pt>
                <c:pt idx="6">
                  <c:v>15</c:v>
                </c:pt>
                <c:pt idx="7">
                  <c:v>12</c:v>
                </c:pt>
                <c:pt idx="8">
                  <c:v>4</c:v>
                </c:pt>
                <c:pt idx="9">
                  <c:v>7</c:v>
                </c:pt>
                <c:pt idx="10">
                  <c:v>12</c:v>
                </c:pt>
                <c:pt idx="1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952-4928-AE65-540AAF341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091616"/>
        <c:axId val="353092000"/>
      </c:lineChart>
      <c:catAx>
        <c:axId val="35309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3092000"/>
        <c:crosses val="autoZero"/>
        <c:auto val="1"/>
        <c:lblAlgn val="ctr"/>
        <c:lblOffset val="100"/>
        <c:noMultiLvlLbl val="0"/>
      </c:catAx>
      <c:valAx>
        <c:axId val="353092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309161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39248533530625"/>
          <c:y val="8.6375653194408084E-2"/>
          <c:w val="0.87016840176857091"/>
          <c:h val="0.60254427647902276"/>
        </c:manualLayout>
      </c:layout>
      <c:lineChart>
        <c:grouping val="standard"/>
        <c:varyColors val="0"/>
        <c:ser>
          <c:idx val="0"/>
          <c:order val="0"/>
          <c:tx>
            <c:strRef>
              <c:f>'Dades de referència'!$A$25</c:f>
              <c:strCache>
                <c:ptCount val="1"/>
                <c:pt idx="0">
                  <c:v>Projectes de recerca 
(personal UPC en empreses externes)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'Dades de referència'!$B$24:$J$24</c:f>
              <c:strCache>
                <c:ptCount val="9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  <c:pt idx="4">
                  <c:v>2019-20</c:v>
                </c:pt>
                <c:pt idx="5">
                  <c:v>2020-21</c:v>
                </c:pt>
                <c:pt idx="6">
                  <c:v>2021-22</c:v>
                </c:pt>
                <c:pt idx="7">
                  <c:v>2022-23</c:v>
                </c:pt>
                <c:pt idx="8">
                  <c:v>2023-2024</c:v>
                </c:pt>
              </c:strCache>
            </c:strRef>
          </c:cat>
          <c:val>
            <c:numRef>
              <c:f>'Dades de referència'!$B$25:$J$25</c:f>
              <c:numCache>
                <c:formatCode>General</c:formatCode>
                <c:ptCount val="9"/>
                <c:pt idx="0">
                  <c:v>37</c:v>
                </c:pt>
                <c:pt idx="1">
                  <c:v>27</c:v>
                </c:pt>
                <c:pt idx="2">
                  <c:v>43</c:v>
                </c:pt>
                <c:pt idx="3">
                  <c:v>49</c:v>
                </c:pt>
                <c:pt idx="4">
                  <c:v>81</c:v>
                </c:pt>
                <c:pt idx="5">
                  <c:v>54</c:v>
                </c:pt>
                <c:pt idx="6">
                  <c:v>55</c:v>
                </c:pt>
                <c:pt idx="7">
                  <c:v>47</c:v>
                </c:pt>
                <c:pt idx="8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4F-4175-B243-55C5438CE687}"/>
            </c:ext>
          </c:extLst>
        </c:ser>
        <c:ser>
          <c:idx val="1"/>
          <c:order val="1"/>
          <c:tx>
            <c:strRef>
              <c:f>'Dades de referència'!$A$26</c:f>
              <c:strCache>
                <c:ptCount val="1"/>
                <c:pt idx="0">
                  <c:v>Projectes de recerca (personal extern en UPC)</c:v>
                </c:pt>
              </c:strCache>
            </c:strRef>
          </c:tx>
          <c:dLbls>
            <c:dLbl>
              <c:idx val="0"/>
              <c:layout>
                <c:manualLayout>
                  <c:x val="-4.5585660256194857E-2"/>
                  <c:y val="-2.5165947765754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4F-4175-B243-55C5438CE687}"/>
                </c:ext>
              </c:extLst>
            </c:dLbl>
            <c:dLbl>
              <c:idx val="1"/>
              <c:layout>
                <c:manualLayout>
                  <c:x val="-1.1383259469615478E-2"/>
                  <c:y val="-4.1904972471931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F4F-4175-B243-55C5438CE687}"/>
                </c:ext>
              </c:extLst>
            </c:dLbl>
            <c:dLbl>
              <c:idx val="2"/>
              <c:layout>
                <c:manualLayout>
                  <c:x val="-2.6696355578503507E-2"/>
                  <c:y val="-4.8510703871014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89-43DF-B5B7-D84F036AFFCD}"/>
                </c:ext>
              </c:extLst>
            </c:dLbl>
            <c:dLbl>
              <c:idx val="3"/>
              <c:layout>
                <c:manualLayout>
                  <c:x val="-2.5544748082960218E-2"/>
                  <c:y val="-4.7539883030568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EE3-4FE4-B855-01D8A111A3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'Dades de referència'!$B$24:$J$24</c:f>
              <c:strCache>
                <c:ptCount val="9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  <c:pt idx="4">
                  <c:v>2019-20</c:v>
                </c:pt>
                <c:pt idx="5">
                  <c:v>2020-21</c:v>
                </c:pt>
                <c:pt idx="6">
                  <c:v>2021-22</c:v>
                </c:pt>
                <c:pt idx="7">
                  <c:v>2022-23</c:v>
                </c:pt>
                <c:pt idx="8">
                  <c:v>2023-2024</c:v>
                </c:pt>
              </c:strCache>
            </c:strRef>
          </c:cat>
          <c:val>
            <c:numRef>
              <c:f>'Dades de referència'!$B$26:$J$26</c:f>
              <c:numCache>
                <c:formatCode>General</c:formatCode>
                <c:ptCount val="9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  <c:pt idx="4">
                  <c:v>16</c:v>
                </c:pt>
                <c:pt idx="5">
                  <c:v>9</c:v>
                </c:pt>
                <c:pt idx="6">
                  <c:v>11</c:v>
                </c:pt>
                <c:pt idx="7">
                  <c:v>15</c:v>
                </c:pt>
                <c:pt idx="8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4F-4175-B243-55C5438CE687}"/>
            </c:ext>
          </c:extLst>
        </c:ser>
        <c:ser>
          <c:idx val="2"/>
          <c:order val="2"/>
          <c:tx>
            <c:strRef>
              <c:f>'Dades de referència'!$A$27</c:f>
              <c:strCache>
                <c:ptCount val="1"/>
                <c:pt idx="0">
                  <c:v>Contractació de serveis a empreses externes</c:v>
                </c:pt>
              </c:strCache>
            </c:strRef>
          </c:tx>
          <c:dLbls>
            <c:dLbl>
              <c:idx val="0"/>
              <c:layout>
                <c:manualLayout>
                  <c:x val="-2.6552868658131851E-2"/>
                  <c:y val="-3.3648801890691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F4F-4175-B243-55C5438CE6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'Dades de referència'!$B$24:$J$24</c:f>
              <c:strCache>
                <c:ptCount val="9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  <c:pt idx="4">
                  <c:v>2019-20</c:v>
                </c:pt>
                <c:pt idx="5">
                  <c:v>2020-21</c:v>
                </c:pt>
                <c:pt idx="6">
                  <c:v>2021-22</c:v>
                </c:pt>
                <c:pt idx="7">
                  <c:v>2022-23</c:v>
                </c:pt>
                <c:pt idx="8">
                  <c:v>2023-2024</c:v>
                </c:pt>
              </c:strCache>
            </c:strRef>
          </c:cat>
          <c:val>
            <c:numRef>
              <c:f>'Dades de referència'!$B$27:$J$27</c:f>
              <c:numCache>
                <c:formatCode>General</c:formatCode>
                <c:ptCount val="9"/>
                <c:pt idx="0">
                  <c:v>4</c:v>
                </c:pt>
                <c:pt idx="1">
                  <c:v>57</c:v>
                </c:pt>
                <c:pt idx="2">
                  <c:v>95</c:v>
                </c:pt>
                <c:pt idx="3">
                  <c:v>34</c:v>
                </c:pt>
                <c:pt idx="4">
                  <c:v>27</c:v>
                </c:pt>
                <c:pt idx="5">
                  <c:v>38</c:v>
                </c:pt>
                <c:pt idx="6">
                  <c:v>49</c:v>
                </c:pt>
                <c:pt idx="7">
                  <c:v>19</c:v>
                </c:pt>
                <c:pt idx="8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4F-4175-B243-55C5438CE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196696"/>
        <c:axId val="353197080"/>
      </c:lineChart>
      <c:catAx>
        <c:axId val="353196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3197080"/>
        <c:crosses val="autoZero"/>
        <c:auto val="1"/>
        <c:lblAlgn val="ctr"/>
        <c:lblOffset val="100"/>
        <c:noMultiLvlLbl val="0"/>
      </c:catAx>
      <c:valAx>
        <c:axId val="35319708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minorGridlines/>
        <c:numFmt formatCode="General" sourceLinked="0"/>
        <c:majorTickMark val="out"/>
        <c:minorTickMark val="none"/>
        <c:tickLblPos val="nextTo"/>
        <c:spPr>
          <a:ln/>
        </c:spPr>
        <c:crossAx val="353196696"/>
        <c:crosses val="autoZero"/>
        <c:crossBetween val="between"/>
        <c:majorUnit val="10"/>
        <c:minorUnit val="10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1.6449822966760026E-2"/>
          <c:y val="0.79728493152857405"/>
          <c:w val="0.9477665627367049"/>
          <c:h val="0.1675562004900444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5</xdr:row>
      <xdr:rowOff>21909</xdr:rowOff>
    </xdr:from>
    <xdr:to>
      <xdr:col>8</xdr:col>
      <xdr:colOff>205740</xdr:colOff>
      <xdr:row>25</xdr:row>
      <xdr:rowOff>100965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93345</xdr:colOff>
      <xdr:row>4</xdr:row>
      <xdr:rowOff>28575</xdr:rowOff>
    </xdr:from>
    <xdr:to>
      <xdr:col>19</xdr:col>
      <xdr:colOff>609600</xdr:colOff>
      <xdr:row>26</xdr:row>
      <xdr:rowOff>22860</xdr:rowOff>
    </xdr:to>
    <xdr:graphicFrame macro="">
      <xdr:nvGraphicFramePr>
        <xdr:cNvPr id="3" name="1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15239</xdr:colOff>
      <xdr:row>28</xdr:row>
      <xdr:rowOff>57149</xdr:rowOff>
    </xdr:from>
    <xdr:to>
      <xdr:col>9</xdr:col>
      <xdr:colOff>209551</xdr:colOff>
      <xdr:row>44</xdr:row>
      <xdr:rowOff>106680</xdr:rowOff>
    </xdr:to>
    <xdr:graphicFrame macro="">
      <xdr:nvGraphicFramePr>
        <xdr:cNvPr id="4" name="16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1905</xdr:colOff>
      <xdr:row>28</xdr:row>
      <xdr:rowOff>60960</xdr:rowOff>
    </xdr:from>
    <xdr:to>
      <xdr:col>20</xdr:col>
      <xdr:colOff>0</xdr:colOff>
      <xdr:row>44</xdr:row>
      <xdr:rowOff>59055</xdr:rowOff>
    </xdr:to>
    <xdr:graphicFrame macro="">
      <xdr:nvGraphicFramePr>
        <xdr:cNvPr id="9" name="12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1:M4" totalsRowCount="1">
  <autoFilter ref="A1:M3"/>
  <tableColumns count="13">
    <tableColumn id="1" name="REVISIONS MÈDIQUES" totalsRowLabel="Total"/>
    <tableColumn id="2" name="2012-13" totalsRowFunction="sum"/>
    <tableColumn id="3" name="2013-14" totalsRowFunction="sum"/>
    <tableColumn id="4" name="2014-15" totalsRowFunction="sum"/>
    <tableColumn id="5" name="2015-16" totalsRowFunction="sum"/>
    <tableColumn id="6" name="2016-17" totalsRowFunction="sum"/>
    <tableColumn id="7" name="2017-18" totalsRowFunction="sum"/>
    <tableColumn id="8" name="2018-19" totalsRowFunction="sum"/>
    <tableColumn id="9" name="2019-20" totalsRowFunction="sum"/>
    <tableColumn id="10" name="2020-21" totalsRowFunction="sum"/>
    <tableColumn id="11" name="2021-22" totalsRowFunction="sum"/>
    <tableColumn id="12" name="2022-23" totalsRowFunction="sum"/>
    <tableColumn id="13" name="2023-2024" totalsRowFunction="sum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7:L13" totalsRowCount="1">
  <autoFilter ref="A7:L12"/>
  <tableColumns count="12">
    <tableColumn id="1" name="VISITES MÈDIQUES" totalsRowLabel="Total" dataDxfId="5"/>
    <tableColumn id="2" name="2012-13" totalsRowFunction="sum" dataDxfId="4"/>
    <tableColumn id="3" name="2013-14" totalsRowFunction="sum" dataDxfId="3"/>
    <tableColumn id="4" name="2015-16" totalsRowFunction="sum" dataDxfId="2"/>
    <tableColumn id="5" name="2016-17" totalsRowFunction="sum"/>
    <tableColumn id="6" name="2017-18" totalsRowFunction="sum"/>
    <tableColumn id="7" name="2018-19" totalsRowFunction="sum"/>
    <tableColumn id="8" name="2019-20" totalsRowFunction="sum" dataDxfId="1"/>
    <tableColumn id="9" name="2020-21" totalsRowFunction="sum" dataDxfId="0"/>
    <tableColumn id="10" name="2021-22" totalsRowFunction="sum"/>
    <tableColumn id="11" name="2022-23" totalsRowFunction="sum"/>
    <tableColumn id="12" name="2023-2024" totalsRowFunction="sum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A16:M21" totalsRowCount="1">
  <autoFilter ref="A16:M20"/>
  <tableColumns count="13">
    <tableColumn id="1" name="ACCIDENTS" totalsRowLabel="Total"/>
    <tableColumn id="2" name="2012-13" totalsRowFunction="sum"/>
    <tableColumn id="3" name="2013-14" totalsRowFunction="sum"/>
    <tableColumn id="4" name="2014-15" totalsRowFunction="sum"/>
    <tableColumn id="5" name="2015-16" totalsRowFunction="sum"/>
    <tableColumn id="6" name="2016-17" totalsRowFunction="sum"/>
    <tableColumn id="7" name="2017-18" totalsRowFunction="sum"/>
    <tableColumn id="8" name="2018-19" totalsRowFunction="sum"/>
    <tableColumn id="9" name="2019-20" totalsRowFunction="sum"/>
    <tableColumn id="10" name="2020-21" totalsRowFunction="sum"/>
    <tableColumn id="11" name="2021-22" totalsRowFunction="sum"/>
    <tableColumn id="12" name="2022-23" totalsRowFunction="sum"/>
    <tableColumn id="13" name="2023-2024" totalsRowFunction="sum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24:J28" totalsRowCount="1">
  <autoFilter ref="A24:J27"/>
  <tableColumns count="10">
    <tableColumn id="1" name="CAE" totalsRowLabel="Total"/>
    <tableColumn id="2" name="2015-16" totalsRowFunction="sum"/>
    <tableColumn id="3" name="2016-17" totalsRowFunction="sum"/>
    <tableColumn id="4" name="2017-18" totalsRowFunction="sum"/>
    <tableColumn id="5" name="2018-19" totalsRowFunction="sum"/>
    <tableColumn id="6" name="2019-20" totalsRowFunction="sum"/>
    <tableColumn id="7" name="2020-21" totalsRowFunction="sum"/>
    <tableColumn id="8" name="2021-22" totalsRowFunction="sum"/>
    <tableColumn id="9" name="2022-23" totalsRowFunction="sum"/>
    <tableColumn id="10" name="2023-2024" totalsRowFunction="sum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0"/>
  <sheetViews>
    <sheetView showGridLines="0" tabSelected="1" zoomScaleNormal="100" workbookViewId="0">
      <selection activeCell="V23" sqref="V23"/>
    </sheetView>
  </sheetViews>
  <sheetFormatPr defaultColWidth="11.54296875" defaultRowHeight="14.5" x14ac:dyDescent="0.35"/>
  <cols>
    <col min="1" max="1" width="0.54296875" customWidth="1"/>
    <col min="2" max="2" width="10.1796875" customWidth="1"/>
    <col min="3" max="3" width="14.453125" customWidth="1"/>
    <col min="6" max="6" width="20.54296875" customWidth="1"/>
    <col min="7" max="7" width="14.453125" customWidth="1"/>
    <col min="9" max="9" width="3.54296875" customWidth="1"/>
    <col min="10" max="11" width="3.453125" style="36" customWidth="1"/>
    <col min="16" max="16" width="12.54296875" customWidth="1"/>
    <col min="19" max="19" width="7.453125" customWidth="1"/>
    <col min="20" max="20" width="9.81640625" customWidth="1"/>
    <col min="21" max="21" width="2.453125" style="19" customWidth="1"/>
    <col min="22" max="28" width="11.54296875" style="19"/>
  </cols>
  <sheetData>
    <row r="1" spans="1:35" x14ac:dyDescent="0.35">
      <c r="A1" s="19"/>
      <c r="B1" s="19"/>
      <c r="C1" s="19"/>
      <c r="D1" s="19"/>
      <c r="E1" s="19"/>
      <c r="F1" s="19"/>
      <c r="G1" s="19"/>
      <c r="H1" s="19"/>
      <c r="I1" s="19"/>
      <c r="J1" s="23"/>
      <c r="K1" s="23"/>
      <c r="L1" s="19"/>
      <c r="M1" s="19"/>
      <c r="N1" s="19"/>
      <c r="O1" s="19"/>
      <c r="P1" s="19"/>
      <c r="Q1" s="19"/>
      <c r="R1" s="19"/>
      <c r="S1" s="19"/>
      <c r="T1" s="19"/>
    </row>
    <row r="2" spans="1:35" x14ac:dyDescent="0.35">
      <c r="A2" s="44" t="s">
        <v>4</v>
      </c>
      <c r="B2" s="44"/>
      <c r="C2" s="44"/>
      <c r="D2" s="44"/>
      <c r="E2" s="44"/>
      <c r="F2" s="44"/>
      <c r="G2" s="44"/>
      <c r="H2" s="44"/>
      <c r="I2" s="44"/>
      <c r="J2" s="23"/>
      <c r="K2" s="23"/>
      <c r="L2" s="19"/>
      <c r="M2" s="19"/>
      <c r="N2" s="19"/>
      <c r="O2" s="19"/>
      <c r="P2" s="19"/>
      <c r="Q2" s="19"/>
      <c r="R2" s="19"/>
      <c r="S2" s="19"/>
      <c r="T2" s="19"/>
    </row>
    <row r="3" spans="1:35" x14ac:dyDescent="0.35">
      <c r="A3" s="19"/>
      <c r="B3" s="19"/>
      <c r="C3" s="19"/>
      <c r="D3" s="19"/>
      <c r="E3" s="19"/>
      <c r="F3" s="19"/>
      <c r="G3" s="19"/>
      <c r="H3" s="19"/>
      <c r="I3" s="27"/>
      <c r="J3" s="23"/>
      <c r="K3" s="23"/>
      <c r="L3" s="12"/>
      <c r="M3" s="12"/>
      <c r="N3" s="12"/>
      <c r="O3" s="12"/>
      <c r="P3" s="12"/>
      <c r="Q3" s="19"/>
      <c r="R3" s="19"/>
      <c r="S3" s="19"/>
      <c r="T3" s="19"/>
    </row>
    <row r="4" spans="1:35" s="9" customFormat="1" ht="12.75" customHeight="1" x14ac:dyDescent="0.35">
      <c r="A4" s="10"/>
      <c r="B4" s="43" t="s">
        <v>20</v>
      </c>
      <c r="C4" s="43"/>
      <c r="D4" s="43"/>
      <c r="E4" s="43"/>
      <c r="F4" s="43"/>
      <c r="G4" s="43"/>
      <c r="H4" s="43"/>
      <c r="I4" s="43"/>
      <c r="J4" s="23"/>
      <c r="K4" s="23"/>
      <c r="L4" s="43" t="s">
        <v>21</v>
      </c>
      <c r="M4" s="43"/>
      <c r="N4" s="43"/>
      <c r="O4" s="43"/>
      <c r="P4" s="43"/>
      <c r="Q4" s="43"/>
      <c r="R4" s="43"/>
      <c r="S4" s="43"/>
      <c r="T4" s="43"/>
      <c r="U4" s="10"/>
      <c r="V4" s="10"/>
      <c r="W4" s="10"/>
      <c r="X4" s="10"/>
      <c r="Y4" s="10"/>
      <c r="Z4" s="10"/>
      <c r="AA4" s="10"/>
      <c r="AB4" s="10"/>
    </row>
    <row r="5" spans="1:35" s="10" customFormat="1" ht="12.75" customHeight="1" x14ac:dyDescent="0.35">
      <c r="C5" s="11"/>
      <c r="D5" s="11"/>
      <c r="J5" s="23"/>
      <c r="K5" s="23"/>
      <c r="L5" s="12"/>
      <c r="M5" s="12"/>
      <c r="N5" s="12"/>
      <c r="O5" s="12"/>
      <c r="P5" s="12"/>
    </row>
    <row r="6" spans="1:35" s="10" customFormat="1" ht="12.75" customHeight="1" x14ac:dyDescent="0.35">
      <c r="C6" s="11"/>
      <c r="D6" s="11"/>
      <c r="J6" s="23"/>
      <c r="K6" s="23"/>
      <c r="L6" s="12"/>
      <c r="M6" s="12"/>
      <c r="N6" s="12"/>
      <c r="O6" s="12"/>
      <c r="P6" s="12"/>
    </row>
    <row r="7" spans="1:35" s="10" customFormat="1" ht="12.75" customHeight="1" thickBot="1" x14ac:dyDescent="0.4">
      <c r="B7" s="8"/>
      <c r="C7" s="8"/>
      <c r="D7" s="8"/>
      <c r="E7" s="8"/>
      <c r="F7" s="22"/>
      <c r="G7" s="11"/>
      <c r="H7" s="11"/>
      <c r="J7" s="23"/>
      <c r="K7" s="12"/>
      <c r="L7" s="12"/>
      <c r="M7" s="12"/>
      <c r="N7" s="12"/>
      <c r="O7" s="12"/>
    </row>
    <row r="8" spans="1:35" s="10" customFormat="1" ht="12.75" customHeight="1" thickBot="1" x14ac:dyDescent="0.4">
      <c r="B8" s="30"/>
      <c r="C8" s="31"/>
      <c r="D8" s="8"/>
      <c r="E8" s="8"/>
      <c r="F8" s="11"/>
      <c r="G8" s="11"/>
      <c r="H8" s="11"/>
      <c r="I8" s="19"/>
      <c r="J8" s="11"/>
      <c r="K8" s="12"/>
      <c r="L8" s="37"/>
      <c r="M8" s="6"/>
      <c r="N8" s="6"/>
      <c r="O8" s="8"/>
      <c r="P8" s="11"/>
      <c r="Q8" s="11"/>
      <c r="R8" s="11"/>
      <c r="S8" s="11"/>
      <c r="T8" s="11"/>
    </row>
    <row r="9" spans="1:35" s="10" customFormat="1" ht="12.75" customHeight="1" thickBot="1" x14ac:dyDescent="0.4">
      <c r="B9" s="32"/>
      <c r="C9" s="31"/>
      <c r="D9" s="8"/>
      <c r="E9" s="8"/>
      <c r="F9" s="11"/>
      <c r="G9" s="11"/>
      <c r="H9" s="11"/>
      <c r="I9" s="19"/>
      <c r="J9" s="11"/>
      <c r="K9" s="12"/>
      <c r="L9" s="21"/>
      <c r="M9" s="8"/>
      <c r="N9" s="8"/>
      <c r="O9" s="8"/>
      <c r="P9" s="11"/>
      <c r="Q9" s="11"/>
      <c r="R9" s="11"/>
      <c r="S9" s="11"/>
      <c r="T9" s="11"/>
    </row>
    <row r="10" spans="1:35" s="12" customFormat="1" ht="14.15" customHeight="1" thickBot="1" x14ac:dyDescent="0.4">
      <c r="B10" s="15"/>
      <c r="C10" s="14"/>
      <c r="D10" s="16"/>
      <c r="E10" s="8"/>
      <c r="F10" s="8"/>
      <c r="G10" s="10"/>
      <c r="H10" s="6"/>
      <c r="I10" s="19"/>
      <c r="J10" s="33"/>
      <c r="K10" s="33"/>
      <c r="L10" s="21"/>
      <c r="M10" s="8"/>
      <c r="N10" s="8"/>
      <c r="O10" s="8"/>
      <c r="P10" s="11"/>
      <c r="Q10" s="11"/>
      <c r="R10" s="33"/>
      <c r="S10" s="6"/>
      <c r="T10" s="14"/>
      <c r="V10" s="2"/>
      <c r="W10" s="2"/>
      <c r="X10" s="2"/>
      <c r="Y10" s="2"/>
      <c r="Z10" s="2"/>
      <c r="AA10" s="3"/>
      <c r="AB10" s="4"/>
      <c r="AC10" s="4"/>
      <c r="AD10" s="4"/>
      <c r="AE10" s="4"/>
      <c r="AF10" s="4"/>
      <c r="AG10" s="4"/>
      <c r="AH10" s="4"/>
      <c r="AI10" s="4"/>
    </row>
    <row r="11" spans="1:35" s="13" customFormat="1" ht="12" customHeight="1" x14ac:dyDescent="0.35">
      <c r="B11" s="10"/>
      <c r="C11" s="8"/>
      <c r="D11" s="8"/>
      <c r="E11" s="8"/>
      <c r="F11" s="8"/>
      <c r="G11" s="8"/>
      <c r="J11" s="23"/>
      <c r="K11" s="23"/>
      <c r="L11" s="21"/>
      <c r="M11" s="8"/>
      <c r="N11" s="8"/>
      <c r="O11" s="8"/>
      <c r="P11" s="6"/>
      <c r="Q11" s="6"/>
      <c r="R11" s="22"/>
      <c r="S11" s="8"/>
      <c r="T11" s="8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  <c r="AG11" s="7"/>
      <c r="AH11" s="7"/>
      <c r="AI11" s="7"/>
    </row>
    <row r="12" spans="1:35" s="10" customFormat="1" ht="12" customHeight="1" x14ac:dyDescent="0.35">
      <c r="J12" s="23"/>
      <c r="K12" s="23"/>
      <c r="L12" s="21"/>
      <c r="M12" s="8"/>
      <c r="N12" s="8"/>
      <c r="O12" s="8"/>
      <c r="P12" s="8"/>
      <c r="Q12" s="8"/>
      <c r="R12" s="11"/>
      <c r="S12" s="6"/>
      <c r="T12" s="6"/>
      <c r="V12" s="1"/>
      <c r="W12" s="1"/>
    </row>
    <row r="13" spans="1:35" s="10" customFormat="1" ht="12" customHeight="1" x14ac:dyDescent="0.35">
      <c r="J13" s="23"/>
      <c r="K13" s="23"/>
      <c r="S13" s="1"/>
      <c r="T13" s="6"/>
      <c r="U13" s="1"/>
      <c r="V13" s="1"/>
      <c r="W13" s="1"/>
    </row>
    <row r="14" spans="1:35" s="10" customFormat="1" ht="12" customHeight="1" x14ac:dyDescent="0.35">
      <c r="J14" s="23"/>
      <c r="K14" s="23"/>
      <c r="L14" s="21"/>
      <c r="M14" s="8"/>
      <c r="N14" s="8"/>
      <c r="O14" s="8"/>
      <c r="P14" s="8"/>
      <c r="Q14" s="8"/>
      <c r="R14" s="11"/>
      <c r="S14" s="6"/>
      <c r="T14" s="6"/>
      <c r="U14" s="1"/>
      <c r="V14" s="1"/>
      <c r="W14" s="1"/>
    </row>
    <row r="15" spans="1:35" s="10" customFormat="1" ht="12" customHeight="1" x14ac:dyDescent="0.35">
      <c r="J15" s="23"/>
      <c r="K15" s="23"/>
      <c r="T15" s="1"/>
      <c r="U15" s="1"/>
      <c r="V15" s="1"/>
      <c r="W15" s="1"/>
    </row>
    <row r="16" spans="1:35" s="10" customFormat="1" ht="12" customHeight="1" x14ac:dyDescent="0.35">
      <c r="C16" s="5"/>
      <c r="D16" s="5"/>
      <c r="E16" s="5"/>
      <c r="F16" s="5"/>
      <c r="G16" s="5"/>
      <c r="J16" s="23"/>
      <c r="K16" s="23"/>
      <c r="T16" s="1"/>
      <c r="U16" s="1"/>
      <c r="V16" s="1"/>
      <c r="W16" s="1"/>
    </row>
    <row r="17" spans="1:27" s="10" customFormat="1" ht="12" customHeight="1" x14ac:dyDescent="0.35">
      <c r="C17" s="5"/>
      <c r="D17" s="5"/>
      <c r="E17" s="5"/>
      <c r="F17" s="5"/>
      <c r="G17" s="5"/>
      <c r="H17" s="5"/>
      <c r="I17" s="5"/>
      <c r="J17" s="23"/>
      <c r="K17" s="23"/>
      <c r="T17" s="1"/>
      <c r="U17" s="1"/>
      <c r="V17" s="1"/>
      <c r="W17" s="1"/>
    </row>
    <row r="18" spans="1:27" s="10" customFormat="1" ht="12" customHeight="1" x14ac:dyDescent="0.35">
      <c r="C18" s="5"/>
      <c r="D18" s="5"/>
      <c r="E18" s="5"/>
      <c r="F18" s="5"/>
      <c r="G18" s="5"/>
      <c r="H18" s="5"/>
      <c r="I18" s="5"/>
      <c r="J18" s="23"/>
      <c r="K18" s="23"/>
      <c r="T18" s="1"/>
      <c r="U18" s="1"/>
      <c r="V18" s="1"/>
      <c r="W18" s="1"/>
    </row>
    <row r="19" spans="1:27" s="10" customFormat="1" ht="12" customHeight="1" x14ac:dyDescent="0.35">
      <c r="C19" s="1"/>
      <c r="D19" s="1"/>
      <c r="E19" s="1"/>
      <c r="F19" s="1"/>
      <c r="G19" s="1"/>
      <c r="H19" s="1"/>
      <c r="I19" s="1"/>
      <c r="J19" s="23"/>
      <c r="K19" s="23"/>
      <c r="T19" s="1"/>
      <c r="U19" s="1"/>
      <c r="V19" s="1"/>
      <c r="W19" s="1"/>
      <c r="X19" s="1"/>
      <c r="Y19" s="1"/>
    </row>
    <row r="20" spans="1:27" s="10" customFormat="1" ht="12" customHeight="1" x14ac:dyDescent="0.35">
      <c r="C20" s="1"/>
      <c r="D20" s="1"/>
      <c r="E20" s="1"/>
      <c r="F20" s="1"/>
      <c r="G20" s="1"/>
      <c r="H20" s="1"/>
      <c r="I20" s="1"/>
      <c r="J20" s="23"/>
      <c r="K20" s="23"/>
      <c r="T20" s="1"/>
      <c r="U20" s="1"/>
      <c r="V20" s="1"/>
      <c r="W20" s="1"/>
      <c r="X20" s="1"/>
      <c r="Y20" s="1"/>
      <c r="Z20" s="1"/>
    </row>
    <row r="21" spans="1:27" s="10" customFormat="1" ht="12" customHeight="1" x14ac:dyDescent="0.35">
      <c r="C21" s="1"/>
      <c r="D21" s="1"/>
      <c r="E21" s="1"/>
      <c r="F21" s="1"/>
      <c r="G21" s="1"/>
      <c r="H21" s="1"/>
      <c r="I21" s="1"/>
      <c r="J21" s="23"/>
      <c r="K21" s="23"/>
      <c r="T21" s="1"/>
      <c r="U21" s="1"/>
      <c r="V21" s="1"/>
      <c r="W21" s="1"/>
      <c r="X21" s="1"/>
      <c r="Y21" s="1"/>
      <c r="Z21" s="1"/>
      <c r="AA21" s="1"/>
    </row>
    <row r="22" spans="1:27" s="10" customFormat="1" ht="12" customHeight="1" x14ac:dyDescent="0.35">
      <c r="C22" s="1"/>
      <c r="D22" s="1"/>
      <c r="E22" s="1"/>
      <c r="F22" s="1"/>
      <c r="G22" s="1"/>
      <c r="H22" s="1"/>
      <c r="I22" s="1"/>
      <c r="J22" s="23"/>
      <c r="K22" s="2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s="10" customFormat="1" ht="12" customHeight="1" x14ac:dyDescent="0.35">
      <c r="J23" s="23"/>
      <c r="K23" s="23"/>
    </row>
    <row r="24" spans="1:27" s="10" customFormat="1" ht="12" customHeight="1" x14ac:dyDescent="0.35">
      <c r="J24" s="23"/>
      <c r="K24" s="23"/>
    </row>
    <row r="25" spans="1:27" s="10" customFormat="1" ht="12" customHeight="1" x14ac:dyDescent="0.35">
      <c r="J25" s="23"/>
      <c r="K25" s="23"/>
    </row>
    <row r="26" spans="1:27" s="10" customFormat="1" ht="12" customHeight="1" x14ac:dyDescent="0.35">
      <c r="J26" s="23"/>
      <c r="K26" s="23"/>
    </row>
    <row r="27" spans="1:27" x14ac:dyDescent="0.35">
      <c r="A27" s="19"/>
      <c r="B27" s="19"/>
      <c r="C27" s="19"/>
      <c r="D27" s="19"/>
      <c r="E27" s="19"/>
      <c r="F27" s="19"/>
      <c r="G27" s="19"/>
      <c r="H27" s="19"/>
      <c r="I27" s="19"/>
      <c r="J27" s="23"/>
      <c r="K27" s="23"/>
      <c r="L27" s="19"/>
      <c r="M27" s="19"/>
      <c r="N27" s="19"/>
      <c r="O27" s="19"/>
      <c r="P27" s="19"/>
      <c r="Q27" s="19"/>
      <c r="R27" s="19"/>
      <c r="S27" s="19"/>
      <c r="T27" s="19"/>
    </row>
    <row r="28" spans="1:27" x14ac:dyDescent="0.35">
      <c r="A28" s="19"/>
      <c r="B28" s="44" t="s">
        <v>12</v>
      </c>
      <c r="C28" s="44"/>
      <c r="D28" s="44"/>
      <c r="E28" s="44"/>
      <c r="F28" s="44"/>
      <c r="G28" s="44"/>
      <c r="H28" s="44"/>
      <c r="I28" s="44"/>
      <c r="J28" s="23"/>
      <c r="K28" s="23"/>
      <c r="L28" s="43" t="s">
        <v>13</v>
      </c>
      <c r="M28" s="43"/>
      <c r="N28" s="43"/>
      <c r="O28" s="43"/>
      <c r="P28" s="43"/>
      <c r="Q28" s="43"/>
      <c r="R28" s="43"/>
      <c r="S28" s="43"/>
      <c r="T28" s="43"/>
    </row>
    <row r="29" spans="1:27" x14ac:dyDescent="0.35">
      <c r="B29" s="12"/>
      <c r="C29" s="12"/>
      <c r="D29" s="12"/>
      <c r="E29" s="12"/>
      <c r="F29" s="12"/>
      <c r="G29" s="19"/>
      <c r="H29" s="19"/>
      <c r="I29" s="19"/>
      <c r="J29" s="23"/>
      <c r="K29" s="23"/>
      <c r="L29" s="12"/>
      <c r="M29" s="12"/>
      <c r="N29" s="12"/>
      <c r="O29" s="12"/>
      <c r="P29" s="12"/>
      <c r="Q29" s="19"/>
      <c r="R29" s="19"/>
      <c r="S29" s="19"/>
      <c r="T29" s="19"/>
    </row>
    <row r="30" spans="1:27" x14ac:dyDescent="0.35">
      <c r="B30" s="20"/>
      <c r="C30" s="8"/>
      <c r="D30" s="8"/>
      <c r="E30" s="8"/>
      <c r="F30" s="22"/>
      <c r="G30" s="22"/>
      <c r="H30" s="11"/>
      <c r="I30" s="19"/>
      <c r="J30" s="23"/>
      <c r="K30" s="19"/>
      <c r="L30" s="19"/>
      <c r="M30" s="12"/>
      <c r="N30" s="12"/>
      <c r="O30" s="12"/>
      <c r="P30" s="12"/>
      <c r="Q30" s="19"/>
      <c r="R30" s="19"/>
      <c r="S30" s="19"/>
      <c r="T30" s="19"/>
    </row>
    <row r="31" spans="1:27" x14ac:dyDescent="0.35">
      <c r="B31" s="21"/>
      <c r="C31" s="23"/>
      <c r="D31" s="22"/>
      <c r="E31" s="23"/>
      <c r="F31" s="23"/>
      <c r="G31" s="23"/>
      <c r="H31" s="23"/>
      <c r="I31" s="23"/>
      <c r="J31" s="33"/>
      <c r="K31" s="33"/>
      <c r="L31" s="19"/>
      <c r="M31" s="12"/>
      <c r="N31" s="12"/>
      <c r="O31" s="12"/>
      <c r="P31" s="12"/>
      <c r="Q31" s="19"/>
      <c r="R31" s="19"/>
      <c r="S31" s="19"/>
      <c r="T31" s="19"/>
    </row>
    <row r="32" spans="1:27" x14ac:dyDescent="0.35">
      <c r="B32" s="21"/>
      <c r="C32" s="23"/>
      <c r="D32" s="22"/>
      <c r="E32" s="23"/>
      <c r="F32" s="23"/>
      <c r="G32" s="23"/>
      <c r="H32" s="23"/>
      <c r="I32" s="23"/>
      <c r="J32" s="33"/>
      <c r="K32" s="33"/>
      <c r="L32" s="24"/>
      <c r="M32" s="34"/>
      <c r="N32" s="34"/>
      <c r="O32" s="23"/>
      <c r="P32" s="19"/>
      <c r="Q32" s="19"/>
      <c r="R32" s="19"/>
      <c r="S32" s="19"/>
      <c r="T32" s="19"/>
    </row>
    <row r="33" spans="1:20" ht="15.65" customHeight="1" x14ac:dyDescent="0.35">
      <c r="B33" s="21"/>
      <c r="C33" s="23"/>
      <c r="D33" s="22"/>
      <c r="E33" s="23"/>
      <c r="F33" s="23"/>
      <c r="G33" s="23"/>
      <c r="H33" s="23"/>
      <c r="I33" s="23"/>
      <c r="J33" s="33"/>
      <c r="K33" s="33"/>
      <c r="L33" s="3"/>
      <c r="M33" s="25"/>
      <c r="N33" s="25"/>
      <c r="O33" s="23"/>
      <c r="P33" s="19"/>
      <c r="Q33" s="19"/>
      <c r="R33" s="19"/>
      <c r="S33" s="19"/>
      <c r="T33" s="19"/>
    </row>
    <row r="34" spans="1:20" ht="15.65" customHeight="1" x14ac:dyDescent="0.35">
      <c r="B34" s="21"/>
      <c r="C34" s="23"/>
      <c r="D34" s="22"/>
      <c r="E34" s="23"/>
      <c r="F34" s="23"/>
      <c r="G34" s="23"/>
      <c r="H34" s="23"/>
      <c r="I34" s="23"/>
      <c r="J34" s="33"/>
      <c r="K34" s="33"/>
      <c r="L34" s="26"/>
      <c r="M34" s="25"/>
      <c r="N34" s="25"/>
      <c r="O34" s="23"/>
      <c r="P34" s="19"/>
      <c r="Q34" s="19"/>
      <c r="R34" s="19"/>
      <c r="S34" s="19"/>
      <c r="T34" s="19"/>
    </row>
    <row r="35" spans="1:20" ht="15.65" customHeight="1" x14ac:dyDescent="0.35">
      <c r="B35" s="12"/>
      <c r="C35" s="12"/>
      <c r="D35" s="33"/>
      <c r="E35" s="33"/>
      <c r="F35" s="33"/>
      <c r="G35" s="23"/>
      <c r="H35" s="23"/>
      <c r="I35" s="23"/>
      <c r="J35" s="23"/>
      <c r="K35" s="23"/>
      <c r="L35" s="26"/>
      <c r="M35" s="25"/>
      <c r="N35" s="25"/>
      <c r="O35" s="23"/>
      <c r="P35" s="19"/>
      <c r="Q35" s="19"/>
      <c r="R35" s="19"/>
      <c r="S35" s="19"/>
      <c r="T35" s="19"/>
    </row>
    <row r="36" spans="1:20" x14ac:dyDescent="0.35">
      <c r="B36" s="12"/>
      <c r="C36" s="12"/>
      <c r="D36" s="12"/>
      <c r="E36" s="12"/>
      <c r="F36" s="12"/>
      <c r="G36" s="19"/>
      <c r="H36" s="19"/>
      <c r="I36" s="19"/>
      <c r="J36" s="23"/>
      <c r="K36" s="23"/>
      <c r="L36" s="12"/>
      <c r="M36" s="12"/>
      <c r="N36" s="19"/>
      <c r="O36" s="19"/>
      <c r="P36" s="19"/>
      <c r="Q36" s="19"/>
      <c r="R36" s="19"/>
      <c r="S36" s="19"/>
      <c r="T36" s="19"/>
    </row>
    <row r="37" spans="1:20" x14ac:dyDescent="0.35">
      <c r="B37" s="12"/>
      <c r="C37" s="12"/>
      <c r="D37" s="12"/>
      <c r="E37" s="12"/>
      <c r="F37" s="12"/>
      <c r="G37" s="19"/>
      <c r="H37" s="19"/>
      <c r="I37" s="19"/>
      <c r="J37" s="23"/>
      <c r="K37" s="23"/>
      <c r="L37" s="12"/>
      <c r="M37" s="12"/>
      <c r="N37" s="19"/>
      <c r="O37" s="19"/>
      <c r="P37" s="19"/>
      <c r="Q37" s="19"/>
      <c r="R37" s="19"/>
      <c r="S37" s="19"/>
      <c r="T37" s="19"/>
    </row>
    <row r="38" spans="1:20" x14ac:dyDescent="0.35">
      <c r="B38" s="12"/>
      <c r="C38" s="12"/>
      <c r="D38" s="12"/>
      <c r="E38" s="12"/>
      <c r="F38" s="12"/>
      <c r="G38" s="19"/>
      <c r="H38" s="19"/>
      <c r="I38" s="19"/>
      <c r="J38" s="23"/>
      <c r="K38" s="23"/>
      <c r="L38" s="12"/>
      <c r="M38" s="12"/>
      <c r="N38" s="12"/>
      <c r="O38" s="12"/>
      <c r="P38" s="12"/>
      <c r="Q38" s="19"/>
      <c r="R38" s="19"/>
      <c r="S38" s="19"/>
      <c r="T38" s="19"/>
    </row>
    <row r="39" spans="1:20" x14ac:dyDescent="0.35">
      <c r="B39" s="19"/>
      <c r="C39" s="19"/>
      <c r="D39" s="19"/>
      <c r="E39" s="19"/>
      <c r="F39" s="19"/>
      <c r="G39" s="19"/>
      <c r="H39" s="19"/>
      <c r="I39" s="19"/>
      <c r="J39" s="23"/>
      <c r="K39" s="23"/>
      <c r="L39" s="12"/>
      <c r="M39" s="12"/>
      <c r="N39" s="12"/>
      <c r="O39" s="12"/>
      <c r="P39" s="12"/>
      <c r="Q39" s="19"/>
      <c r="R39" s="19"/>
      <c r="S39" s="19"/>
      <c r="T39" s="19"/>
    </row>
    <row r="40" spans="1:20" x14ac:dyDescent="0.35">
      <c r="B40" s="19"/>
      <c r="C40" s="19"/>
      <c r="D40" s="19"/>
      <c r="E40" s="19"/>
      <c r="F40" s="19"/>
      <c r="G40" s="19"/>
      <c r="H40" s="19"/>
      <c r="I40" s="19"/>
      <c r="J40" s="23"/>
      <c r="K40" s="23"/>
      <c r="L40" s="12"/>
      <c r="M40" s="12"/>
      <c r="N40" s="12"/>
      <c r="O40" s="12"/>
      <c r="P40" s="12"/>
      <c r="Q40" s="19"/>
      <c r="R40" s="19"/>
      <c r="S40" s="19"/>
      <c r="T40" s="19"/>
    </row>
    <row r="41" spans="1:20" x14ac:dyDescent="0.35">
      <c r="B41" s="19"/>
      <c r="C41" s="19"/>
      <c r="D41" s="19"/>
      <c r="E41" s="19"/>
      <c r="F41" s="19"/>
      <c r="G41" s="19"/>
      <c r="H41" s="19"/>
      <c r="I41" s="19"/>
      <c r="J41" s="23"/>
      <c r="K41" s="23"/>
      <c r="L41" s="12"/>
      <c r="M41" s="12"/>
      <c r="N41" s="12"/>
      <c r="O41" s="12"/>
      <c r="P41" s="12"/>
      <c r="Q41" s="19"/>
      <c r="R41" s="19"/>
      <c r="S41" s="19"/>
      <c r="T41" s="19"/>
    </row>
    <row r="42" spans="1:20" x14ac:dyDescent="0.35">
      <c r="B42" s="19"/>
      <c r="C42" s="19"/>
      <c r="D42" s="19"/>
      <c r="E42" s="19"/>
      <c r="F42" s="19"/>
      <c r="G42" s="19"/>
      <c r="H42" s="19"/>
      <c r="I42" s="19"/>
      <c r="J42" s="23"/>
      <c r="K42" s="23"/>
      <c r="L42" s="12"/>
      <c r="M42" s="12"/>
      <c r="N42" s="12"/>
      <c r="O42" s="12"/>
      <c r="P42" s="12"/>
      <c r="Q42" s="19"/>
      <c r="R42" s="19"/>
      <c r="S42" s="19"/>
      <c r="T42" s="19"/>
    </row>
    <row r="43" spans="1:20" ht="15" customHeight="1" x14ac:dyDescent="0.35">
      <c r="B43" s="19"/>
      <c r="C43" s="19"/>
      <c r="D43" s="19"/>
      <c r="E43" s="19"/>
      <c r="F43" s="19"/>
      <c r="G43" s="19"/>
      <c r="H43" s="19"/>
      <c r="I43" s="19"/>
      <c r="J43" s="23"/>
      <c r="K43" s="23"/>
      <c r="L43" s="12"/>
      <c r="M43" s="12"/>
      <c r="N43" s="12"/>
      <c r="O43" s="12"/>
      <c r="P43" s="12"/>
      <c r="Q43" s="19"/>
      <c r="R43" s="19"/>
      <c r="S43" s="19"/>
      <c r="T43" s="19"/>
    </row>
    <row r="44" spans="1:20" ht="15" customHeight="1" x14ac:dyDescent="0.35">
      <c r="B44" s="19"/>
      <c r="C44" s="19"/>
      <c r="D44" s="19"/>
      <c r="E44" s="19"/>
      <c r="F44" s="19"/>
      <c r="G44" s="19"/>
      <c r="H44" s="19"/>
      <c r="I44" s="19"/>
      <c r="J44" s="23"/>
      <c r="K44" s="23"/>
      <c r="L44" s="12"/>
      <c r="M44" s="12"/>
      <c r="N44" s="12"/>
      <c r="O44" s="12"/>
      <c r="P44" s="12"/>
      <c r="Q44" s="19"/>
      <c r="R44" s="19"/>
      <c r="S44" s="19"/>
      <c r="T44" s="19"/>
    </row>
    <row r="45" spans="1:20" x14ac:dyDescent="0.35">
      <c r="A45" s="28"/>
      <c r="B45" s="42"/>
      <c r="C45" s="19"/>
      <c r="D45" s="19"/>
      <c r="E45" s="19"/>
      <c r="F45" s="19"/>
      <c r="G45" s="19"/>
      <c r="H45" s="19"/>
      <c r="I45" s="19"/>
      <c r="J45" s="23"/>
      <c r="K45" s="23"/>
      <c r="L45" s="19"/>
      <c r="M45" s="19"/>
      <c r="N45" s="19"/>
      <c r="O45" s="19"/>
      <c r="P45" s="19"/>
      <c r="Q45" s="19"/>
      <c r="R45" s="19"/>
      <c r="S45" s="19"/>
      <c r="T45" s="19"/>
    </row>
    <row r="46" spans="1:20" ht="4.4000000000000004" customHeight="1" x14ac:dyDescent="0.35">
      <c r="A46" s="29"/>
      <c r="B46" s="38"/>
      <c r="C46" s="38"/>
      <c r="D46" s="38"/>
      <c r="E46" s="38"/>
      <c r="F46" s="38"/>
      <c r="G46" s="38"/>
      <c r="H46" s="38"/>
      <c r="I46" s="38"/>
      <c r="J46" s="35"/>
      <c r="K46" s="35"/>
      <c r="L46" s="18"/>
      <c r="M46" s="18"/>
      <c r="N46" s="18"/>
      <c r="O46" s="18"/>
      <c r="P46" s="18"/>
      <c r="Q46" s="18"/>
      <c r="R46" s="18"/>
    </row>
    <row r="47" spans="1:20" ht="15" customHeight="1" x14ac:dyDescent="0.35">
      <c r="A47" s="29"/>
      <c r="I47" s="39"/>
      <c r="S47" s="18"/>
    </row>
    <row r="48" spans="1:20" ht="15" customHeight="1" x14ac:dyDescent="0.35">
      <c r="A48" s="29"/>
      <c r="B48" s="41" t="s">
        <v>34</v>
      </c>
      <c r="I48" s="39"/>
      <c r="L48" s="40"/>
      <c r="M48" s="40"/>
      <c r="N48" s="40"/>
      <c r="O48" s="40"/>
      <c r="P48" s="40"/>
      <c r="Q48" s="38"/>
      <c r="R48" s="18"/>
    </row>
    <row r="49" spans="1:18" ht="15" customHeight="1" x14ac:dyDescent="0.35">
      <c r="A49" s="29"/>
      <c r="I49" s="39"/>
      <c r="L49" s="18"/>
    </row>
    <row r="50" spans="1:18" ht="15" customHeight="1" x14ac:dyDescent="0.35">
      <c r="A50" s="29"/>
      <c r="I50" s="39"/>
      <c r="L50" s="18"/>
    </row>
    <row r="51" spans="1:18" ht="15" customHeight="1" x14ac:dyDescent="0.35">
      <c r="A51" s="29"/>
      <c r="I51" s="39"/>
      <c r="L51" s="18"/>
    </row>
    <row r="52" spans="1:18" ht="15" customHeight="1" x14ac:dyDescent="0.35">
      <c r="A52" s="29"/>
      <c r="I52" s="39"/>
      <c r="L52" s="18"/>
    </row>
    <row r="53" spans="1:18" x14ac:dyDescent="0.35">
      <c r="A53" s="29"/>
      <c r="I53" s="39"/>
      <c r="L53" s="17"/>
      <c r="M53" s="17"/>
      <c r="N53" s="17"/>
      <c r="O53" s="17"/>
      <c r="P53" s="17"/>
      <c r="Q53" s="18"/>
      <c r="R53" s="18"/>
    </row>
    <row r="54" spans="1:18" ht="15" customHeight="1" x14ac:dyDescent="0.35">
      <c r="A54" s="29"/>
      <c r="I54" s="39"/>
      <c r="L54" s="17"/>
      <c r="M54" s="17"/>
      <c r="N54" s="17"/>
      <c r="O54" s="17"/>
      <c r="P54" s="17"/>
      <c r="Q54" s="18"/>
      <c r="R54" s="18"/>
    </row>
    <row r="55" spans="1:18" x14ac:dyDescent="0.35">
      <c r="A55" s="29"/>
      <c r="I55" s="39"/>
      <c r="L55" s="17"/>
      <c r="M55" s="17"/>
      <c r="N55" s="17"/>
      <c r="O55" s="17"/>
      <c r="P55" s="17"/>
    </row>
    <row r="56" spans="1:18" ht="15" customHeight="1" x14ac:dyDescent="0.35">
      <c r="A56" s="29"/>
      <c r="I56" s="39"/>
      <c r="L56" s="17"/>
      <c r="M56" s="17"/>
      <c r="N56" s="17"/>
      <c r="O56" s="17"/>
      <c r="P56" s="17"/>
    </row>
    <row r="57" spans="1:18" x14ac:dyDescent="0.35">
      <c r="A57" s="29"/>
      <c r="I57" s="39"/>
      <c r="L57" s="17"/>
      <c r="M57" s="17"/>
      <c r="N57" s="17"/>
      <c r="O57" s="17"/>
      <c r="P57" s="17"/>
    </row>
    <row r="58" spans="1:18" x14ac:dyDescent="0.35">
      <c r="A58" s="29"/>
      <c r="I58" s="39"/>
      <c r="L58" s="17"/>
      <c r="M58" s="17"/>
      <c r="N58" s="17"/>
      <c r="O58" s="17"/>
      <c r="P58" s="17"/>
    </row>
    <row r="59" spans="1:18" x14ac:dyDescent="0.35">
      <c r="A59" s="29"/>
      <c r="I59" s="39"/>
      <c r="L59" s="17"/>
      <c r="M59" s="17"/>
      <c r="N59" s="17"/>
      <c r="O59" s="17"/>
      <c r="P59" s="17"/>
    </row>
    <row r="60" spans="1:18" x14ac:dyDescent="0.35">
      <c r="A60" s="29"/>
      <c r="I60" s="39"/>
      <c r="L60" s="17"/>
      <c r="M60" s="17"/>
      <c r="N60" s="17"/>
      <c r="O60" s="17"/>
      <c r="P60" s="17"/>
    </row>
    <row r="61" spans="1:18" x14ac:dyDescent="0.35">
      <c r="A61" s="29"/>
      <c r="I61" s="39"/>
      <c r="L61" s="17"/>
      <c r="M61" s="17"/>
      <c r="N61" s="17"/>
      <c r="O61" s="17"/>
      <c r="P61" s="17"/>
    </row>
    <row r="62" spans="1:18" x14ac:dyDescent="0.35">
      <c r="A62" s="29"/>
      <c r="I62" s="39"/>
      <c r="L62" s="17"/>
      <c r="M62" s="17"/>
      <c r="N62" s="17"/>
      <c r="O62" s="17"/>
      <c r="P62" s="17"/>
    </row>
    <row r="63" spans="1:18" x14ac:dyDescent="0.35">
      <c r="A63" s="29"/>
      <c r="I63" s="39"/>
      <c r="L63" s="17"/>
      <c r="M63" s="17"/>
      <c r="N63" s="17"/>
      <c r="O63" s="17"/>
      <c r="P63" s="17"/>
    </row>
    <row r="64" spans="1:18" x14ac:dyDescent="0.35">
      <c r="A64" s="29"/>
      <c r="I64" s="39"/>
      <c r="L64" s="17"/>
      <c r="M64" s="17"/>
      <c r="N64" s="17"/>
      <c r="O64" s="17"/>
      <c r="P64" s="17"/>
    </row>
    <row r="65" spans="1:16" x14ac:dyDescent="0.35">
      <c r="A65" s="29"/>
      <c r="I65" s="39"/>
      <c r="O65" s="17"/>
      <c r="P65" s="17"/>
    </row>
    <row r="66" spans="1:16" x14ac:dyDescent="0.35">
      <c r="A66" s="29"/>
      <c r="I66" s="39"/>
      <c r="O66" s="17"/>
      <c r="P66" s="17"/>
    </row>
    <row r="67" spans="1:16" ht="6" customHeight="1" x14ac:dyDescent="0.35">
      <c r="A67" s="29"/>
      <c r="I67" s="28"/>
    </row>
    <row r="68" spans="1:16" x14ac:dyDescent="0.35">
      <c r="A68" s="29"/>
      <c r="I68" s="28"/>
    </row>
    <row r="69" spans="1:16" ht="3.65" customHeight="1" x14ac:dyDescent="0.35">
      <c r="A69" s="28"/>
      <c r="I69" s="28"/>
    </row>
    <row r="70" spans="1:16" x14ac:dyDescent="0.35">
      <c r="I70" s="28"/>
    </row>
  </sheetData>
  <mergeCells count="5">
    <mergeCell ref="L4:T4"/>
    <mergeCell ref="L28:T28"/>
    <mergeCell ref="A2:I2"/>
    <mergeCell ref="B28:I28"/>
    <mergeCell ref="B4:I4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rowBreaks count="1" manualBreakCount="1">
    <brk id="27" min="11" max="17" man="1"/>
  </rowBreaks>
  <drawing r:id="rId2"/>
  <webPublishItems count="8">
    <webPublishItem id="13246" divId="5_14_13246" sourceType="sheet" destinationFile="\\gpaq\gpaqssl\lldades\indicadors\2017\5_14.htm"/>
    <webPublishItem id="22240" divId="5_14_22240" sourceType="range" sourceRef="A1:R70" destinationFile="\\gpaq\gpaqssl\lldades\indicadors\2017\5_14.htm"/>
    <webPublishItem id="3980" divId="5_14_3980" sourceType="range" sourceRef="A1:S70" destinationFile="\\gpaq\gpaqssl\lldades\indicadors\2017\5_14.htm"/>
    <webPublishItem id="7823" divId="5_14_7823" sourceType="range" sourceRef="A1:T70" destinationFile="\\gpaq\gpaqssl\lldades\indicadors\2019\5_14.htm"/>
    <webPublishItem id="20428" divId="5_14_20428" sourceType="range" sourceRef="A1:U48" destinationFile="\\reid\inetpub\gpaqssl\lldades\indicadors\2020\5_14.htm"/>
    <webPublishItem id="27086" divId="5_14_27086" sourceType="range" sourceRef="A2:R69" destinationFile="\\gpaq\gpaqssl\lldades\indicadors\2016\5_14.htm"/>
    <webPublishItem id="307" divId="5_14_307" sourceType="range" sourceRef="A2:T68" destinationFile="\\gpaq\gpaqssl\lldades\indicadors\2018\5_14.htm"/>
    <webPublishItem id="18993" divId="5_14_18993" sourceType="range" sourceRef="A2:U48" destinationFile="\\reid\inetpub\gpaqssl\lldades\indicadors\2021\5_1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workbookViewId="0">
      <selection activeCell="A17" sqref="A17"/>
    </sheetView>
  </sheetViews>
  <sheetFormatPr defaultColWidth="11.54296875" defaultRowHeight="14.5" x14ac:dyDescent="0.35"/>
  <cols>
    <col min="1" max="1" width="54.81640625" bestFit="1" customWidth="1"/>
  </cols>
  <sheetData>
    <row r="1" spans="1:13" x14ac:dyDescent="0.35">
      <c r="A1" t="s">
        <v>20</v>
      </c>
      <c r="B1" t="s">
        <v>0</v>
      </c>
      <c r="C1" t="s">
        <v>3</v>
      </c>
      <c r="D1" t="s">
        <v>5</v>
      </c>
      <c r="E1" t="s">
        <v>6</v>
      </c>
      <c r="F1" t="s">
        <v>7</v>
      </c>
      <c r="G1" t="s">
        <v>17</v>
      </c>
      <c r="H1" t="s">
        <v>18</v>
      </c>
      <c r="I1" t="s">
        <v>19</v>
      </c>
      <c r="J1" t="s">
        <v>22</v>
      </c>
      <c r="K1" t="s">
        <v>24</v>
      </c>
      <c r="L1" t="s">
        <v>26</v>
      </c>
      <c r="M1" t="s">
        <v>33</v>
      </c>
    </row>
    <row r="2" spans="1:13" x14ac:dyDescent="0.35">
      <c r="A2" t="s">
        <v>1</v>
      </c>
      <c r="B2">
        <v>144</v>
      </c>
      <c r="C2">
        <v>116</v>
      </c>
      <c r="D2">
        <v>112</v>
      </c>
      <c r="E2">
        <v>189</v>
      </c>
      <c r="F2">
        <v>222</v>
      </c>
      <c r="G2">
        <v>122</v>
      </c>
      <c r="H2">
        <v>53</v>
      </c>
      <c r="I2">
        <v>22</v>
      </c>
      <c r="J2">
        <v>10</v>
      </c>
      <c r="K2">
        <v>9</v>
      </c>
      <c r="L2">
        <v>58</v>
      </c>
      <c r="M2">
        <v>137</v>
      </c>
    </row>
    <row r="3" spans="1:13" x14ac:dyDescent="0.35">
      <c r="A3" t="s">
        <v>2</v>
      </c>
      <c r="B3">
        <v>1225</v>
      </c>
      <c r="C3">
        <v>1197</v>
      </c>
      <c r="D3">
        <v>980</v>
      </c>
      <c r="E3">
        <v>920</v>
      </c>
      <c r="F3">
        <v>975</v>
      </c>
      <c r="G3">
        <v>960</v>
      </c>
      <c r="H3">
        <v>1119</v>
      </c>
      <c r="I3">
        <v>713</v>
      </c>
      <c r="J3">
        <v>788</v>
      </c>
      <c r="K3">
        <v>849</v>
      </c>
      <c r="L3">
        <v>822</v>
      </c>
      <c r="M3">
        <v>952</v>
      </c>
    </row>
    <row r="4" spans="1:13" x14ac:dyDescent="0.35">
      <c r="A4" t="s">
        <v>23</v>
      </c>
      <c r="B4">
        <f>SUBTOTAL(109,Tabla1[2012-13])</f>
        <v>1369</v>
      </c>
      <c r="C4">
        <f>SUBTOTAL(109,Tabla1[2013-14])</f>
        <v>1313</v>
      </c>
      <c r="D4">
        <f>SUBTOTAL(109,Tabla1[2014-15])</f>
        <v>1092</v>
      </c>
      <c r="E4">
        <f>SUBTOTAL(109,Tabla1[2015-16])</f>
        <v>1109</v>
      </c>
      <c r="F4">
        <f>SUBTOTAL(109,Tabla1[2016-17])</f>
        <v>1197</v>
      </c>
      <c r="G4">
        <f>SUBTOTAL(109,Tabla1[2017-18])</f>
        <v>1082</v>
      </c>
      <c r="H4">
        <f>SUBTOTAL(109,Tabla1[2018-19])</f>
        <v>1172</v>
      </c>
      <c r="I4">
        <f>SUBTOTAL(109,Tabla1[2019-20])</f>
        <v>735</v>
      </c>
      <c r="J4">
        <f>SUBTOTAL(109,Tabla1[2020-21])</f>
        <v>798</v>
      </c>
      <c r="K4">
        <f>SUBTOTAL(109,Tabla1[2021-22])</f>
        <v>858</v>
      </c>
      <c r="L4">
        <f>SUBTOTAL(109,Tabla1[2022-23])</f>
        <v>880</v>
      </c>
      <c r="M4">
        <f>SUBTOTAL(109,Tabla1[2023-2024])</f>
        <v>1089</v>
      </c>
    </row>
    <row r="7" spans="1:13" x14ac:dyDescent="0.35">
      <c r="A7" t="s">
        <v>21</v>
      </c>
      <c r="B7" t="s">
        <v>0</v>
      </c>
      <c r="C7" t="s">
        <v>3</v>
      </c>
      <c r="D7" t="s">
        <v>6</v>
      </c>
      <c r="E7" t="s">
        <v>7</v>
      </c>
      <c r="F7" t="s">
        <v>17</v>
      </c>
      <c r="G7" t="s">
        <v>18</v>
      </c>
      <c r="H7" t="s">
        <v>19</v>
      </c>
      <c r="I7" t="s">
        <v>22</v>
      </c>
      <c r="J7" t="s">
        <v>24</v>
      </c>
      <c r="K7" t="s">
        <v>26</v>
      </c>
      <c r="L7" t="s">
        <v>33</v>
      </c>
    </row>
    <row r="8" spans="1:13" x14ac:dyDescent="0.35">
      <c r="A8" t="s">
        <v>28</v>
      </c>
      <c r="B8">
        <v>14</v>
      </c>
      <c r="C8">
        <v>16</v>
      </c>
      <c r="D8">
        <v>12</v>
      </c>
      <c r="E8">
        <v>22</v>
      </c>
      <c r="F8">
        <v>47</v>
      </c>
      <c r="G8">
        <v>23</v>
      </c>
      <c r="H8">
        <v>33</v>
      </c>
      <c r="I8">
        <v>22</v>
      </c>
      <c r="J8">
        <v>48</v>
      </c>
      <c r="K8">
        <v>83</v>
      </c>
      <c r="L8">
        <v>88</v>
      </c>
    </row>
    <row r="9" spans="1:13" x14ac:dyDescent="0.35">
      <c r="A9" t="s">
        <v>29</v>
      </c>
      <c r="B9">
        <v>7</v>
      </c>
      <c r="C9">
        <v>2</v>
      </c>
      <c r="D9">
        <v>5</v>
      </c>
      <c r="E9">
        <v>4</v>
      </c>
      <c r="F9">
        <v>4</v>
      </c>
      <c r="G9">
        <v>5</v>
      </c>
      <c r="H9">
        <v>12</v>
      </c>
      <c r="I9">
        <v>8</v>
      </c>
      <c r="J9">
        <v>8</v>
      </c>
      <c r="K9">
        <v>8</v>
      </c>
      <c r="L9">
        <v>4</v>
      </c>
    </row>
    <row r="10" spans="1:13" x14ac:dyDescent="0.35">
      <c r="A10" t="s">
        <v>30</v>
      </c>
      <c r="B10">
        <v>0</v>
      </c>
      <c r="C10">
        <v>2</v>
      </c>
      <c r="D10">
        <v>0</v>
      </c>
      <c r="E10">
        <v>1</v>
      </c>
      <c r="F10">
        <v>2</v>
      </c>
      <c r="G10">
        <v>2</v>
      </c>
      <c r="H10">
        <v>6</v>
      </c>
      <c r="I10">
        <v>5</v>
      </c>
      <c r="J10">
        <v>2</v>
      </c>
      <c r="K10">
        <v>7</v>
      </c>
      <c r="L10">
        <v>2</v>
      </c>
    </row>
    <row r="11" spans="1:13" x14ac:dyDescent="0.35">
      <c r="A11" t="s">
        <v>31</v>
      </c>
      <c r="B11">
        <v>27</v>
      </c>
      <c r="C11">
        <v>32</v>
      </c>
      <c r="D11">
        <v>33</v>
      </c>
      <c r="E11">
        <v>36</v>
      </c>
      <c r="F11">
        <v>39</v>
      </c>
      <c r="G11">
        <v>27</v>
      </c>
      <c r="H11">
        <v>25</v>
      </c>
      <c r="I11">
        <v>14</v>
      </c>
      <c r="J11">
        <v>24</v>
      </c>
      <c r="K11">
        <v>20</v>
      </c>
      <c r="L11">
        <v>14</v>
      </c>
    </row>
    <row r="12" spans="1:13" x14ac:dyDescent="0.35">
      <c r="A12" t="s">
        <v>32</v>
      </c>
      <c r="J12">
        <v>2</v>
      </c>
      <c r="K12">
        <v>2</v>
      </c>
      <c r="L12">
        <v>2</v>
      </c>
    </row>
    <row r="13" spans="1:13" x14ac:dyDescent="0.35">
      <c r="A13" t="s">
        <v>23</v>
      </c>
      <c r="B13">
        <f>SUBTOTAL(109,Tabla2[2012-13])</f>
        <v>48</v>
      </c>
      <c r="C13">
        <f>SUBTOTAL(109,Tabla2[2013-14])</f>
        <v>52</v>
      </c>
      <c r="D13">
        <f>SUBTOTAL(109,Tabla2[2015-16])</f>
        <v>50</v>
      </c>
      <c r="E13">
        <f>SUBTOTAL(109,Tabla2[2016-17])</f>
        <v>63</v>
      </c>
      <c r="F13">
        <f>SUBTOTAL(109,Tabla2[2017-18])</f>
        <v>92</v>
      </c>
      <c r="G13">
        <f>SUBTOTAL(109,Tabla2[2018-19])</f>
        <v>57</v>
      </c>
      <c r="H13">
        <f>SUBTOTAL(109,Tabla2[2019-20])</f>
        <v>76</v>
      </c>
      <c r="I13">
        <f>SUBTOTAL(109,Tabla2[2020-21])</f>
        <v>49</v>
      </c>
      <c r="J13">
        <f>SUBTOTAL(109,Tabla2[2021-22])</f>
        <v>84</v>
      </c>
      <c r="K13">
        <f>SUBTOTAL(109,Tabla2[2022-23])</f>
        <v>120</v>
      </c>
      <c r="L13">
        <f>SUBTOTAL(109,Tabla2[2023-2024])</f>
        <v>110</v>
      </c>
    </row>
    <row r="16" spans="1:13" x14ac:dyDescent="0.35">
      <c r="A16" t="s">
        <v>25</v>
      </c>
      <c r="B16" t="s">
        <v>0</v>
      </c>
      <c r="C16" t="s">
        <v>3</v>
      </c>
      <c r="D16" t="s">
        <v>5</v>
      </c>
      <c r="E16" t="s">
        <v>6</v>
      </c>
      <c r="F16" t="s">
        <v>7</v>
      </c>
      <c r="G16" t="s">
        <v>17</v>
      </c>
      <c r="H16" t="s">
        <v>18</v>
      </c>
      <c r="I16" t="s">
        <v>19</v>
      </c>
      <c r="J16" t="s">
        <v>22</v>
      </c>
      <c r="K16" t="s">
        <v>24</v>
      </c>
      <c r="L16" t="s">
        <v>26</v>
      </c>
      <c r="M16" t="s">
        <v>33</v>
      </c>
    </row>
    <row r="17" spans="1:13" x14ac:dyDescent="0.35">
      <c r="A17" t="s">
        <v>8</v>
      </c>
      <c r="B17">
        <v>3</v>
      </c>
      <c r="C17">
        <v>9</v>
      </c>
      <c r="D17">
        <v>13</v>
      </c>
      <c r="E17">
        <v>6</v>
      </c>
      <c r="F17">
        <v>11</v>
      </c>
      <c r="G17">
        <v>8</v>
      </c>
      <c r="H17">
        <v>11</v>
      </c>
      <c r="I17">
        <v>2</v>
      </c>
      <c r="J17">
        <v>4</v>
      </c>
      <c r="K17">
        <v>6</v>
      </c>
      <c r="L17">
        <v>5</v>
      </c>
      <c r="M17">
        <v>5</v>
      </c>
    </row>
    <row r="18" spans="1:13" x14ac:dyDescent="0.35">
      <c r="A18" t="s">
        <v>9</v>
      </c>
      <c r="B18">
        <v>3</v>
      </c>
      <c r="C18">
        <v>1</v>
      </c>
      <c r="D18">
        <v>2</v>
      </c>
      <c r="E18">
        <v>2</v>
      </c>
      <c r="F18">
        <v>0</v>
      </c>
      <c r="G18">
        <v>0</v>
      </c>
      <c r="H18">
        <v>0</v>
      </c>
      <c r="I18">
        <v>2</v>
      </c>
      <c r="J18">
        <v>1</v>
      </c>
      <c r="K18">
        <v>1</v>
      </c>
      <c r="L18">
        <v>1</v>
      </c>
      <c r="M18">
        <v>1</v>
      </c>
    </row>
    <row r="19" spans="1:13" x14ac:dyDescent="0.35">
      <c r="A19" t="s">
        <v>10</v>
      </c>
      <c r="B19">
        <v>0</v>
      </c>
      <c r="C19">
        <v>1</v>
      </c>
      <c r="D19">
        <v>0</v>
      </c>
      <c r="E19">
        <v>5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</row>
    <row r="20" spans="1:13" x14ac:dyDescent="0.35">
      <c r="A20" t="s">
        <v>11</v>
      </c>
      <c r="B20">
        <v>16</v>
      </c>
      <c r="C20">
        <v>19</v>
      </c>
      <c r="D20">
        <v>24</v>
      </c>
      <c r="E20">
        <v>17</v>
      </c>
      <c r="F20">
        <v>15</v>
      </c>
      <c r="G20">
        <v>20</v>
      </c>
      <c r="H20">
        <v>15</v>
      </c>
      <c r="I20">
        <v>12</v>
      </c>
      <c r="J20">
        <v>4</v>
      </c>
      <c r="K20">
        <v>7</v>
      </c>
      <c r="L20">
        <v>12</v>
      </c>
      <c r="M20">
        <v>9</v>
      </c>
    </row>
    <row r="21" spans="1:13" x14ac:dyDescent="0.35">
      <c r="A21" t="s">
        <v>23</v>
      </c>
      <c r="B21">
        <f>SUBTOTAL(109,Tabla3[2012-13])</f>
        <v>22</v>
      </c>
      <c r="C21">
        <f>SUBTOTAL(109,Tabla3[2013-14])</f>
        <v>30</v>
      </c>
      <c r="D21">
        <f>SUBTOTAL(109,Tabla3[2014-15])</f>
        <v>39</v>
      </c>
      <c r="E21">
        <f>SUBTOTAL(109,Tabla3[2015-16])</f>
        <v>30</v>
      </c>
      <c r="F21">
        <f>SUBTOTAL(109,Tabla3[2016-17])</f>
        <v>26</v>
      </c>
      <c r="G21">
        <f>SUBTOTAL(109,Tabla3[2017-18])</f>
        <v>28</v>
      </c>
      <c r="H21">
        <f>SUBTOTAL(109,Tabla3[2018-19])</f>
        <v>26</v>
      </c>
      <c r="I21">
        <f>SUBTOTAL(109,Tabla3[2019-20])</f>
        <v>16</v>
      </c>
      <c r="J21">
        <f>SUBTOTAL(109,Tabla3[2020-21])</f>
        <v>9</v>
      </c>
      <c r="K21">
        <f>SUBTOTAL(109,Tabla3[2021-22])</f>
        <v>14</v>
      </c>
      <c r="L21">
        <f>SUBTOTAL(109,Tabla3[2022-23])</f>
        <v>18</v>
      </c>
      <c r="M21">
        <f>SUBTOTAL(109,Tabla3[2023-2024])</f>
        <v>15</v>
      </c>
    </row>
    <row r="24" spans="1:13" x14ac:dyDescent="0.35">
      <c r="A24" t="s">
        <v>27</v>
      </c>
      <c r="B24" t="s">
        <v>6</v>
      </c>
      <c r="C24" t="s">
        <v>7</v>
      </c>
      <c r="D24" t="s">
        <v>17</v>
      </c>
      <c r="E24" t="s">
        <v>18</v>
      </c>
      <c r="F24" t="s">
        <v>19</v>
      </c>
      <c r="G24" t="s">
        <v>22</v>
      </c>
      <c r="H24" t="s">
        <v>24</v>
      </c>
      <c r="I24" t="s">
        <v>26</v>
      </c>
      <c r="J24" t="s">
        <v>33</v>
      </c>
    </row>
    <row r="25" spans="1:13" x14ac:dyDescent="0.35">
      <c r="A25" t="s">
        <v>15</v>
      </c>
      <c r="B25">
        <v>37</v>
      </c>
      <c r="C25">
        <v>27</v>
      </c>
      <c r="D25">
        <v>43</v>
      </c>
      <c r="E25">
        <v>49</v>
      </c>
      <c r="F25">
        <v>81</v>
      </c>
      <c r="G25">
        <v>54</v>
      </c>
      <c r="H25">
        <v>55</v>
      </c>
      <c r="I25">
        <v>47</v>
      </c>
      <c r="J25">
        <v>87</v>
      </c>
    </row>
    <row r="26" spans="1:13" x14ac:dyDescent="0.35">
      <c r="A26" t="s">
        <v>16</v>
      </c>
      <c r="B26">
        <v>2</v>
      </c>
      <c r="C26">
        <v>6</v>
      </c>
      <c r="D26">
        <v>8</v>
      </c>
      <c r="E26">
        <v>9</v>
      </c>
      <c r="F26">
        <v>16</v>
      </c>
      <c r="G26">
        <v>9</v>
      </c>
      <c r="H26">
        <v>11</v>
      </c>
      <c r="I26">
        <v>15</v>
      </c>
      <c r="J26">
        <v>16</v>
      </c>
    </row>
    <row r="27" spans="1:13" x14ac:dyDescent="0.35">
      <c r="A27" t="s">
        <v>14</v>
      </c>
      <c r="B27">
        <v>4</v>
      </c>
      <c r="C27">
        <v>57</v>
      </c>
      <c r="D27">
        <v>95</v>
      </c>
      <c r="E27">
        <v>34</v>
      </c>
      <c r="F27">
        <v>27</v>
      </c>
      <c r="G27">
        <v>38</v>
      </c>
      <c r="H27">
        <v>49</v>
      </c>
      <c r="I27">
        <v>19</v>
      </c>
      <c r="J27">
        <v>46</v>
      </c>
    </row>
    <row r="28" spans="1:13" x14ac:dyDescent="0.35">
      <c r="A28" t="s">
        <v>23</v>
      </c>
      <c r="B28">
        <f>SUBTOTAL(109,Tabla4[2015-16])</f>
        <v>43</v>
      </c>
      <c r="C28">
        <f>SUBTOTAL(109,Tabla4[2016-17])</f>
        <v>90</v>
      </c>
      <c r="D28">
        <f>SUBTOTAL(109,Tabla4[2017-18])</f>
        <v>146</v>
      </c>
      <c r="E28">
        <f>SUBTOTAL(109,Tabla4[2018-19])</f>
        <v>92</v>
      </c>
      <c r="F28">
        <f>SUBTOTAL(109,Tabla4[2019-20])</f>
        <v>124</v>
      </c>
      <c r="G28">
        <f>SUBTOTAL(109,Tabla4[2020-21])</f>
        <v>101</v>
      </c>
      <c r="H28">
        <f>SUBTOTAL(109,Tabla4[2021-22])</f>
        <v>115</v>
      </c>
      <c r="I28">
        <f>SUBTOTAL(109,Tabla4[2022-23])</f>
        <v>81</v>
      </c>
      <c r="J28">
        <f>SUBTOTAL(109,Tabla4[2023-2024])</f>
        <v>149</v>
      </c>
    </row>
  </sheetData>
  <pageMargins left="0.7" right="0.7" top="0.75" bottom="0.75" header="0.3" footer="0.3"/>
  <pageSetup paperSize="9" orientation="portrait" verticalDpi="0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12-23</vt:lpstr>
      <vt:lpstr>Dades de referència</vt:lpstr>
      <vt:lpstr>'12-23'!Àrea_d'impressió</vt:lpstr>
    </vt:vector>
  </TitlesOfParts>
  <Company>UPCnet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cp:lastPrinted>2022-07-01T10:17:26Z</cp:lastPrinted>
  <dcterms:created xsi:type="dcterms:W3CDTF">2010-01-26T09:39:59Z</dcterms:created>
  <dcterms:modified xsi:type="dcterms:W3CDTF">2024-07-02T10:40:49Z</dcterms:modified>
</cp:coreProperties>
</file>