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11580" activeTab="2"/>
  </bookViews>
  <sheets>
    <sheet name="EUETIB" sheetId="1" r:id="rId1"/>
    <sheet name="Gràfics" sheetId="2" r:id="rId2"/>
    <sheet name="Comparativa" sheetId="3" r:id="rId3"/>
  </sheets>
  <calcPr calcId="145621"/>
</workbook>
</file>

<file path=xl/calcChain.xml><?xml version="1.0" encoding="utf-8"?>
<calcChain xmlns="http://schemas.openxmlformats.org/spreadsheetml/2006/main">
  <c r="AF162" i="2" l="1"/>
  <c r="AD162" i="2"/>
  <c r="AB162" i="2"/>
  <c r="Z162" i="2"/>
  <c r="X162" i="2"/>
  <c r="V162" i="2"/>
  <c r="AF161" i="2"/>
  <c r="AD161" i="2"/>
  <c r="AB161" i="2"/>
  <c r="Z161" i="2"/>
  <c r="X161" i="2"/>
  <c r="V161" i="2"/>
  <c r="AF160" i="2"/>
  <c r="AD160" i="2"/>
  <c r="AB160" i="2"/>
  <c r="Z160" i="2"/>
  <c r="X160" i="2"/>
  <c r="V160" i="2"/>
  <c r="AF159" i="2"/>
  <c r="AD159" i="2"/>
  <c r="AB159" i="2"/>
  <c r="Z159" i="2"/>
  <c r="X159" i="2"/>
  <c r="V159" i="2"/>
  <c r="AF158" i="2"/>
  <c r="AD158" i="2"/>
  <c r="AB158" i="2"/>
  <c r="Z158" i="2"/>
  <c r="X158" i="2"/>
  <c r="V158" i="2"/>
  <c r="AF157" i="2"/>
  <c r="AD157" i="2"/>
  <c r="AB157" i="2"/>
  <c r="Z157" i="2"/>
  <c r="X157" i="2"/>
  <c r="V157" i="2"/>
  <c r="AF156" i="2"/>
  <c r="AD156" i="2"/>
  <c r="AB156" i="2"/>
  <c r="Z156" i="2"/>
  <c r="X156" i="2"/>
  <c r="V156" i="2"/>
  <c r="H427" i="1" l="1"/>
  <c r="Q501" i="1" l="1"/>
  <c r="R501" i="1" s="1"/>
  <c r="P501" i="1"/>
  <c r="N501" i="1"/>
  <c r="L501" i="1"/>
  <c r="J501" i="1"/>
  <c r="H501" i="1"/>
  <c r="F501" i="1"/>
  <c r="Q500" i="1"/>
  <c r="R500" i="1" s="1"/>
  <c r="P500" i="1"/>
  <c r="N500" i="1"/>
  <c r="L500" i="1"/>
  <c r="J500" i="1"/>
  <c r="H500" i="1"/>
  <c r="F500" i="1"/>
  <c r="Q491" i="1" l="1"/>
  <c r="R491" i="1" s="1"/>
  <c r="P491" i="1"/>
  <c r="N491" i="1"/>
  <c r="L491" i="1"/>
  <c r="J491" i="1"/>
  <c r="H491" i="1"/>
  <c r="F491" i="1"/>
  <c r="Q490" i="1"/>
  <c r="R490" i="1" s="1"/>
  <c r="P490" i="1"/>
  <c r="N490" i="1"/>
  <c r="L490" i="1"/>
  <c r="J490" i="1"/>
  <c r="H490" i="1"/>
  <c r="F490" i="1"/>
  <c r="S458" i="1"/>
  <c r="T458" i="1" s="1"/>
  <c r="S459" i="1"/>
  <c r="T459" i="1" s="1"/>
  <c r="S460" i="1"/>
  <c r="T460" i="1" s="1"/>
  <c r="S457" i="1"/>
  <c r="T457" i="1" s="1"/>
  <c r="R458" i="1"/>
  <c r="R459" i="1"/>
  <c r="R460" i="1"/>
  <c r="R457" i="1"/>
  <c r="P458" i="1"/>
  <c r="P459" i="1"/>
  <c r="P460" i="1"/>
  <c r="P457" i="1"/>
  <c r="N458" i="1"/>
  <c r="N459" i="1"/>
  <c r="N460" i="1"/>
  <c r="N457" i="1"/>
  <c r="L458" i="1"/>
  <c r="L459" i="1"/>
  <c r="L460" i="1"/>
  <c r="L457" i="1"/>
  <c r="J458" i="1"/>
  <c r="J459" i="1"/>
  <c r="J460" i="1"/>
  <c r="J457" i="1"/>
  <c r="H458" i="1"/>
  <c r="H459" i="1"/>
  <c r="H460" i="1"/>
  <c r="H457" i="1"/>
  <c r="S448" i="1"/>
  <c r="T448" i="1" s="1"/>
  <c r="S449" i="1"/>
  <c r="T449" i="1" s="1"/>
  <c r="S450" i="1"/>
  <c r="T450" i="1" s="1"/>
  <c r="S447" i="1"/>
  <c r="T447" i="1" s="1"/>
  <c r="R448" i="1"/>
  <c r="R449" i="1"/>
  <c r="R450" i="1"/>
  <c r="R447" i="1"/>
  <c r="P448" i="1"/>
  <c r="P449" i="1"/>
  <c r="P450" i="1"/>
  <c r="P447" i="1"/>
  <c r="N448" i="1"/>
  <c r="N449" i="1"/>
  <c r="N450" i="1"/>
  <c r="N447" i="1"/>
  <c r="L448" i="1"/>
  <c r="L449" i="1"/>
  <c r="L450" i="1"/>
  <c r="L447" i="1"/>
  <c r="J448" i="1"/>
  <c r="J449" i="1"/>
  <c r="J450" i="1"/>
  <c r="J447" i="1"/>
  <c r="H448" i="1"/>
  <c r="H449" i="1"/>
  <c r="H450" i="1"/>
  <c r="H447" i="1"/>
  <c r="S438" i="1"/>
  <c r="T438" i="1" s="1"/>
  <c r="S439" i="1"/>
  <c r="T439" i="1" s="1"/>
  <c r="S440" i="1"/>
  <c r="T440" i="1" s="1"/>
  <c r="S437" i="1"/>
  <c r="T437" i="1" s="1"/>
  <c r="R438" i="1"/>
  <c r="R439" i="1"/>
  <c r="R440" i="1"/>
  <c r="R437" i="1"/>
  <c r="P438" i="1"/>
  <c r="P439" i="1"/>
  <c r="P440" i="1"/>
  <c r="P437" i="1"/>
  <c r="N438" i="1"/>
  <c r="N439" i="1"/>
  <c r="N440" i="1"/>
  <c r="N437" i="1"/>
  <c r="L438" i="1"/>
  <c r="L439" i="1"/>
  <c r="L440" i="1"/>
  <c r="L437" i="1"/>
  <c r="J438" i="1"/>
  <c r="J439" i="1"/>
  <c r="J440" i="1"/>
  <c r="J437" i="1"/>
  <c r="H438" i="1"/>
  <c r="H439" i="1"/>
  <c r="H440" i="1"/>
  <c r="H437" i="1"/>
  <c r="S428" i="1"/>
  <c r="T428" i="1" s="1"/>
  <c r="S429" i="1"/>
  <c r="T429" i="1" s="1"/>
  <c r="S430" i="1"/>
  <c r="T430" i="1" s="1"/>
  <c r="S427" i="1"/>
  <c r="T427" i="1" s="1"/>
  <c r="R428" i="1"/>
  <c r="R429" i="1"/>
  <c r="R430" i="1"/>
  <c r="R427" i="1"/>
  <c r="P428" i="1"/>
  <c r="P429" i="1"/>
  <c r="P430" i="1"/>
  <c r="P427" i="1"/>
  <c r="N428" i="1"/>
  <c r="N429" i="1"/>
  <c r="N430" i="1"/>
  <c r="N427" i="1"/>
  <c r="L428" i="1"/>
  <c r="L429" i="1"/>
  <c r="L430" i="1"/>
  <c r="L427" i="1"/>
  <c r="J428" i="1"/>
  <c r="J429" i="1"/>
  <c r="J430" i="1"/>
  <c r="J427" i="1"/>
  <c r="H428" i="1"/>
  <c r="H429" i="1"/>
  <c r="H430" i="1"/>
  <c r="Q418" i="1"/>
  <c r="R418" i="1" s="1"/>
  <c r="Q417" i="1"/>
  <c r="R417" i="1" s="1"/>
  <c r="P418" i="1"/>
  <c r="P417" i="1"/>
  <c r="N418" i="1"/>
  <c r="N417" i="1"/>
  <c r="L418" i="1"/>
  <c r="L417" i="1"/>
  <c r="J418" i="1"/>
  <c r="J417" i="1"/>
  <c r="H418" i="1"/>
  <c r="H417" i="1"/>
  <c r="F418" i="1"/>
  <c r="F417" i="1"/>
  <c r="S407" i="1"/>
  <c r="T407" i="1" s="1"/>
  <c r="S408" i="1"/>
  <c r="T408" i="1" s="1"/>
  <c r="S409" i="1"/>
  <c r="T409" i="1" s="1"/>
  <c r="S406" i="1"/>
  <c r="T406" i="1" s="1"/>
  <c r="R407" i="1"/>
  <c r="R408" i="1"/>
  <c r="R409" i="1"/>
  <c r="R406" i="1"/>
  <c r="P407" i="1"/>
  <c r="P408" i="1"/>
  <c r="P409" i="1"/>
  <c r="P406" i="1"/>
  <c r="N407" i="1"/>
  <c r="N408" i="1"/>
  <c r="N409" i="1"/>
  <c r="N406" i="1"/>
  <c r="L407" i="1"/>
  <c r="L408" i="1"/>
  <c r="L409" i="1"/>
  <c r="L406" i="1"/>
  <c r="J407" i="1"/>
  <c r="J408" i="1"/>
  <c r="J409" i="1"/>
  <c r="J406" i="1"/>
  <c r="H407" i="1"/>
  <c r="H408" i="1"/>
  <c r="H409" i="1"/>
  <c r="H406" i="1"/>
  <c r="R395" i="1"/>
  <c r="R396" i="1"/>
  <c r="R397" i="1"/>
  <c r="R398" i="1"/>
  <c r="R394" i="1"/>
  <c r="P395" i="1"/>
  <c r="P396" i="1"/>
  <c r="P397" i="1"/>
  <c r="P398" i="1"/>
  <c r="P394" i="1"/>
  <c r="N395" i="1"/>
  <c r="N396" i="1"/>
  <c r="N397" i="1"/>
  <c r="N398" i="1"/>
  <c r="N394" i="1"/>
  <c r="L395" i="1"/>
  <c r="L396" i="1"/>
  <c r="L397" i="1"/>
  <c r="L398" i="1"/>
  <c r="L394" i="1"/>
  <c r="J395" i="1"/>
  <c r="J396" i="1"/>
  <c r="J397" i="1"/>
  <c r="J398" i="1"/>
  <c r="J394" i="1"/>
  <c r="H395" i="1"/>
  <c r="H396" i="1"/>
  <c r="H397" i="1"/>
  <c r="H398" i="1"/>
  <c r="H394" i="1"/>
  <c r="S395" i="1"/>
  <c r="T395" i="1" s="1"/>
  <c r="S396" i="1"/>
  <c r="T396" i="1" s="1"/>
  <c r="S397" i="1"/>
  <c r="T397" i="1" s="1"/>
  <c r="S398" i="1"/>
  <c r="T398" i="1" s="1"/>
  <c r="S394" i="1"/>
  <c r="T394" i="1" s="1"/>
  <c r="S380" i="1"/>
  <c r="T380" i="1" s="1"/>
  <c r="S381" i="1"/>
  <c r="T381" i="1" s="1"/>
  <c r="S382" i="1"/>
  <c r="T382" i="1" s="1"/>
  <c r="S383" i="1"/>
  <c r="T383" i="1" s="1"/>
  <c r="S384" i="1"/>
  <c r="T384" i="1" s="1"/>
  <c r="S385" i="1"/>
  <c r="T385" i="1" s="1"/>
  <c r="S386" i="1"/>
  <c r="T386" i="1" s="1"/>
  <c r="S379" i="1"/>
  <c r="T379" i="1" s="1"/>
  <c r="R380" i="1"/>
  <c r="R381" i="1"/>
  <c r="R382" i="1"/>
  <c r="R383" i="1"/>
  <c r="R384" i="1"/>
  <c r="R385" i="1"/>
  <c r="R386" i="1"/>
  <c r="R379" i="1"/>
  <c r="P380" i="1"/>
  <c r="P381" i="1"/>
  <c r="P382" i="1"/>
  <c r="P383" i="1"/>
  <c r="P384" i="1"/>
  <c r="P385" i="1"/>
  <c r="P386" i="1"/>
  <c r="P379" i="1"/>
  <c r="N380" i="1"/>
  <c r="N381" i="1"/>
  <c r="N382" i="1"/>
  <c r="N383" i="1"/>
  <c r="N384" i="1"/>
  <c r="N385" i="1"/>
  <c r="N386" i="1"/>
  <c r="N379" i="1"/>
  <c r="L380" i="1"/>
  <c r="L381" i="1"/>
  <c r="L382" i="1"/>
  <c r="L383" i="1"/>
  <c r="L384" i="1"/>
  <c r="L385" i="1"/>
  <c r="L386" i="1"/>
  <c r="L379" i="1"/>
  <c r="J380" i="1"/>
  <c r="J381" i="1"/>
  <c r="J382" i="1"/>
  <c r="J383" i="1"/>
  <c r="J384" i="1"/>
  <c r="J385" i="1"/>
  <c r="J386" i="1"/>
  <c r="J379" i="1"/>
  <c r="H380" i="1"/>
  <c r="H381" i="1"/>
  <c r="H382" i="1"/>
  <c r="H383" i="1"/>
  <c r="H384" i="1"/>
  <c r="H385" i="1"/>
  <c r="H386" i="1"/>
  <c r="H379" i="1"/>
  <c r="Q371" i="1"/>
  <c r="O371" i="1"/>
  <c r="M371" i="1"/>
  <c r="K371" i="1"/>
  <c r="I371" i="1"/>
  <c r="G371" i="1"/>
  <c r="S363" i="1"/>
  <c r="T363" i="1" s="1"/>
  <c r="S364" i="1"/>
  <c r="T364" i="1" s="1"/>
  <c r="S365" i="1"/>
  <c r="T365" i="1" s="1"/>
  <c r="S366" i="1"/>
  <c r="T366" i="1" s="1"/>
  <c r="S367" i="1"/>
  <c r="T367" i="1" s="1"/>
  <c r="S368" i="1"/>
  <c r="T368" i="1" s="1"/>
  <c r="S369" i="1"/>
  <c r="T369" i="1" s="1"/>
  <c r="S370" i="1"/>
  <c r="T370" i="1" s="1"/>
  <c r="S362" i="1"/>
  <c r="R363" i="1"/>
  <c r="R364" i="1"/>
  <c r="R365" i="1"/>
  <c r="R366" i="1"/>
  <c r="R367" i="1"/>
  <c r="R368" i="1"/>
  <c r="R369" i="1"/>
  <c r="R370" i="1"/>
  <c r="R362" i="1"/>
  <c r="P370" i="1"/>
  <c r="P363" i="1"/>
  <c r="P364" i="1"/>
  <c r="P365" i="1"/>
  <c r="P366" i="1"/>
  <c r="P367" i="1"/>
  <c r="P368" i="1"/>
  <c r="P369" i="1"/>
  <c r="P362" i="1"/>
  <c r="N363" i="1"/>
  <c r="N364" i="1"/>
  <c r="N365" i="1"/>
  <c r="N366" i="1"/>
  <c r="N367" i="1"/>
  <c r="N368" i="1"/>
  <c r="N369" i="1"/>
  <c r="N370" i="1"/>
  <c r="N362" i="1"/>
  <c r="L363" i="1"/>
  <c r="L364" i="1"/>
  <c r="L365" i="1"/>
  <c r="L366" i="1"/>
  <c r="L367" i="1"/>
  <c r="L368" i="1"/>
  <c r="L369" i="1"/>
  <c r="L370" i="1"/>
  <c r="L362" i="1"/>
  <c r="J363" i="1"/>
  <c r="J364" i="1"/>
  <c r="J365" i="1"/>
  <c r="J366" i="1"/>
  <c r="J367" i="1"/>
  <c r="J368" i="1"/>
  <c r="J369" i="1"/>
  <c r="J370" i="1"/>
  <c r="J362" i="1"/>
  <c r="H363" i="1"/>
  <c r="H364" i="1"/>
  <c r="H365" i="1"/>
  <c r="H366" i="1"/>
  <c r="H367" i="1"/>
  <c r="H368" i="1"/>
  <c r="H369" i="1"/>
  <c r="H370" i="1"/>
  <c r="H362" i="1"/>
  <c r="R357" i="1"/>
  <c r="R356" i="1"/>
  <c r="P356" i="1"/>
  <c r="N356" i="1"/>
  <c r="L356" i="1"/>
  <c r="J356" i="1"/>
  <c r="H357" i="1"/>
  <c r="H356" i="1"/>
  <c r="S357" i="1"/>
  <c r="T357" i="1" s="1"/>
  <c r="S356" i="1"/>
  <c r="T356" i="1" s="1"/>
  <c r="S341" i="1"/>
  <c r="T341" i="1" s="1"/>
  <c r="S342" i="1"/>
  <c r="T342" i="1" s="1"/>
  <c r="S343" i="1"/>
  <c r="T343" i="1" s="1"/>
  <c r="S344" i="1"/>
  <c r="T344" i="1" s="1"/>
  <c r="S345" i="1"/>
  <c r="T345" i="1" s="1"/>
  <c r="S346" i="1"/>
  <c r="T346" i="1" s="1"/>
  <c r="S347" i="1"/>
  <c r="T347" i="1" s="1"/>
  <c r="S340" i="1"/>
  <c r="T340" i="1" s="1"/>
  <c r="R341" i="1"/>
  <c r="R342" i="1"/>
  <c r="R343" i="1"/>
  <c r="R344" i="1"/>
  <c r="R345" i="1"/>
  <c r="R346" i="1"/>
  <c r="R347" i="1"/>
  <c r="R340" i="1"/>
  <c r="P341" i="1"/>
  <c r="P342" i="1"/>
  <c r="P343" i="1"/>
  <c r="P344" i="1"/>
  <c r="P345" i="1"/>
  <c r="P346" i="1"/>
  <c r="P347" i="1"/>
  <c r="P340" i="1"/>
  <c r="N341" i="1"/>
  <c r="N342" i="1"/>
  <c r="N343" i="1"/>
  <c r="N344" i="1"/>
  <c r="N345" i="1"/>
  <c r="N346" i="1"/>
  <c r="N347" i="1"/>
  <c r="N340" i="1"/>
  <c r="L341" i="1"/>
  <c r="L342" i="1"/>
  <c r="L343" i="1"/>
  <c r="L344" i="1"/>
  <c r="L345" i="1"/>
  <c r="L346" i="1"/>
  <c r="L347" i="1"/>
  <c r="L340" i="1"/>
  <c r="J341" i="1"/>
  <c r="J342" i="1"/>
  <c r="J343" i="1"/>
  <c r="J344" i="1"/>
  <c r="J345" i="1"/>
  <c r="J346" i="1"/>
  <c r="J347" i="1"/>
  <c r="J340" i="1"/>
  <c r="H341" i="1"/>
  <c r="H342" i="1"/>
  <c r="H343" i="1"/>
  <c r="H344" i="1"/>
  <c r="H345" i="1"/>
  <c r="H346" i="1"/>
  <c r="H347" i="1"/>
  <c r="H340" i="1"/>
  <c r="S329" i="1"/>
  <c r="T329" i="1" s="1"/>
  <c r="S330" i="1"/>
  <c r="T330" i="1" s="1"/>
  <c r="S331" i="1"/>
  <c r="T331" i="1" s="1"/>
  <c r="S332" i="1"/>
  <c r="T332" i="1" s="1"/>
  <c r="S328" i="1"/>
  <c r="T328" i="1" s="1"/>
  <c r="R329" i="1"/>
  <c r="R330" i="1"/>
  <c r="R331" i="1"/>
  <c r="R332" i="1"/>
  <c r="R328" i="1"/>
  <c r="P329" i="1"/>
  <c r="P330" i="1"/>
  <c r="P331" i="1"/>
  <c r="P332" i="1"/>
  <c r="P328" i="1"/>
  <c r="N329" i="1"/>
  <c r="N330" i="1"/>
  <c r="N331" i="1"/>
  <c r="N332" i="1"/>
  <c r="N328" i="1"/>
  <c r="L329" i="1"/>
  <c r="L330" i="1"/>
  <c r="L331" i="1"/>
  <c r="L332" i="1"/>
  <c r="L328" i="1"/>
  <c r="J329" i="1"/>
  <c r="J330" i="1"/>
  <c r="J331" i="1"/>
  <c r="J332" i="1"/>
  <c r="J328" i="1"/>
  <c r="H329" i="1"/>
  <c r="H330" i="1"/>
  <c r="H331" i="1"/>
  <c r="H332" i="1"/>
  <c r="H328" i="1"/>
  <c r="T316" i="1"/>
  <c r="T317" i="1"/>
  <c r="T318" i="1"/>
  <c r="T319" i="1"/>
  <c r="T320" i="1"/>
  <c r="T315" i="1"/>
  <c r="R316" i="1"/>
  <c r="R317" i="1"/>
  <c r="R318" i="1"/>
  <c r="R319" i="1"/>
  <c r="R320" i="1"/>
  <c r="R315" i="1"/>
  <c r="P316" i="1"/>
  <c r="P317" i="1"/>
  <c r="P318" i="1"/>
  <c r="P319" i="1"/>
  <c r="P320" i="1"/>
  <c r="P315" i="1"/>
  <c r="N316" i="1"/>
  <c r="N317" i="1"/>
  <c r="N318" i="1"/>
  <c r="N319" i="1"/>
  <c r="N320" i="1"/>
  <c r="N315" i="1"/>
  <c r="L316" i="1"/>
  <c r="L317" i="1"/>
  <c r="L318" i="1"/>
  <c r="L319" i="1"/>
  <c r="L320" i="1"/>
  <c r="L315" i="1"/>
  <c r="J316" i="1"/>
  <c r="J317" i="1"/>
  <c r="J318" i="1"/>
  <c r="J319" i="1"/>
  <c r="J320" i="1"/>
  <c r="J315" i="1"/>
  <c r="H316" i="1"/>
  <c r="H317" i="1"/>
  <c r="H318" i="1"/>
  <c r="H319" i="1"/>
  <c r="H320" i="1"/>
  <c r="H315" i="1"/>
  <c r="M29" i="1"/>
  <c r="K29" i="1"/>
  <c r="I29" i="1"/>
  <c r="K17" i="1"/>
  <c r="I17" i="1"/>
  <c r="O306" i="1"/>
  <c r="L306" i="1" s="1"/>
  <c r="O24" i="1"/>
  <c r="O25" i="1"/>
  <c r="O26" i="1"/>
  <c r="O27" i="1"/>
  <c r="O28" i="1"/>
  <c r="O29" i="1"/>
  <c r="O23" i="1"/>
  <c r="M24" i="1"/>
  <c r="M25" i="1"/>
  <c r="M26" i="1"/>
  <c r="M27" i="1"/>
  <c r="M28" i="1"/>
  <c r="M23" i="1"/>
  <c r="K24" i="1"/>
  <c r="K25" i="1"/>
  <c r="K26" i="1"/>
  <c r="K27" i="1"/>
  <c r="K28" i="1"/>
  <c r="K23" i="1"/>
  <c r="I24" i="1"/>
  <c r="I25" i="1"/>
  <c r="I26" i="1"/>
  <c r="I27" i="1"/>
  <c r="I28" i="1"/>
  <c r="I23" i="1"/>
  <c r="M12" i="1"/>
  <c r="M13" i="1"/>
  <c r="M14" i="1"/>
  <c r="M15" i="1"/>
  <c r="M16" i="1"/>
  <c r="M17" i="1"/>
  <c r="M11" i="1"/>
  <c r="K12" i="1"/>
  <c r="K13" i="1"/>
  <c r="K14" i="1"/>
  <c r="K15" i="1"/>
  <c r="K16" i="1"/>
  <c r="K11" i="1"/>
  <c r="I12" i="1"/>
  <c r="I13" i="1"/>
  <c r="I14" i="1"/>
  <c r="I15" i="1"/>
  <c r="I16" i="1"/>
  <c r="I11" i="1"/>
  <c r="S371" i="1" l="1"/>
  <c r="J371" i="1" s="1"/>
  <c r="T362" i="1"/>
  <c r="F306" i="1"/>
  <c r="J306" i="1"/>
  <c r="N306" i="1"/>
  <c r="D306" i="1"/>
  <c r="H306" i="1"/>
  <c r="P371" i="1" l="1"/>
  <c r="H371" i="1"/>
  <c r="N371" i="1"/>
  <c r="L371" i="1"/>
  <c r="R371" i="1"/>
</calcChain>
</file>

<file path=xl/sharedStrings.xml><?xml version="1.0" encoding="utf-8"?>
<sst xmlns="http://schemas.openxmlformats.org/spreadsheetml/2006/main" count="840" uniqueCount="383">
  <si>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2013-2014</t>
    </r>
  </si>
  <si>
    <t>ESCOLA UNIVERSITÀRIA D'ENGINYERIA TÈCNICA INDUSTRIAL DE BARCELONA (EUETIB)</t>
  </si>
  <si>
    <t>DADES GENERALS</t>
  </si>
  <si>
    <t>Gènere</t>
  </si>
  <si>
    <t>Titulació</t>
  </si>
  <si>
    <t>Noi</t>
  </si>
  <si>
    <t>%</t>
  </si>
  <si>
    <t>Noia</t>
  </si>
  <si>
    <t>TOTAL</t>
  </si>
  <si>
    <t>Grau en Enginyeria Biomèdica</t>
  </si>
  <si>
    <t>Grau en Enginyeria de l'Energia</t>
  </si>
  <si>
    <t>Grau en Enginyeria Elèctrica</t>
  </si>
  <si>
    <t>Grau en Enginyeria Electrònica Industrial i Automàtica</t>
  </si>
  <si>
    <t>Grau en Enginyeria Mecànica</t>
  </si>
  <si>
    <t>Grau en Enginyeria Química</t>
  </si>
  <si>
    <t>Estudis cursats</t>
  </si>
  <si>
    <t>Batxillerat</t>
  </si>
  <si>
    <t>CFGS</t>
  </si>
  <si>
    <t>Altres</t>
  </si>
  <si>
    <t>Batxillerat; CFGS: Cicles Formatius de Grau Superior; Altres;</t>
  </si>
  <si>
    <t>Centre de procedència</t>
  </si>
  <si>
    <t>Respostes</t>
  </si>
  <si>
    <t xml:space="preserve"> </t>
  </si>
  <si>
    <t>Titulació matriculada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</si>
  <si>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</si>
  <si>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% (*)</t>
  </si>
  <si>
    <t>Són els estudis que m'agraden més</t>
  </si>
  <si>
    <t>Són estudis amb una bona sortida laboral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</si>
  <si>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</si>
  <si>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t>Des de sempre els he volgut fer</t>
  </si>
  <si>
    <t>Ho vaig decidir en el moment de triar l'opció universitària</t>
  </si>
  <si>
    <t>Ho vaig decidir durant l'ESO</t>
  </si>
  <si>
    <t>Ho vaig decidir durant el Batxillerat / CFGS</t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</si>
  <si>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</si>
  <si>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>Crec que és la única que ofereix aquests estudis</t>
  </si>
  <si>
    <t>Per què és una universitat pública</t>
  </si>
  <si>
    <t>Per la facilitat d'accés (proximitat, bona comunicació...)</t>
  </si>
  <si>
    <t>Per la nota d'accés als estudis</t>
  </si>
  <si>
    <t>4. Com has obtingut informació de la UPC?</t>
  </si>
  <si>
    <t xml:space="preserve">4.1. Has participat en activitats d'orientació dels estudis de la UPC? </t>
  </si>
  <si>
    <t>Si</t>
  </si>
  <si>
    <t>No</t>
  </si>
  <si>
    <t>Activitats d'orientació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</si>
  <si>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</si>
  <si>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</si>
  <si>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</si>
  <si>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</si>
  <si>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</si>
  <si>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Jornada de Portes obertes o visites al Campus de Vilanova i la Geltrú</t>
  </si>
  <si>
    <t>Saló de l'Ensenyament o altres fires</t>
  </si>
  <si>
    <t>Sessions informatives de professorat de la UPC al meu centre de secundària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</si>
  <si>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</si>
  <si>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Web de la UPC</t>
  </si>
  <si>
    <t>Web de les escoles i facultats de la UPC</t>
  </si>
  <si>
    <t>Facebook (Jo també vull estudiar a la UPC)</t>
  </si>
  <si>
    <t>Cercadors (Google, Yahoo, altres)</t>
  </si>
  <si>
    <t>Portals educatius</t>
  </si>
  <si>
    <t>Guies informatives dels estudis de la UPC</t>
  </si>
  <si>
    <t>Consultes al servei d'informació de la UPC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</si>
  <si>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</si>
  <si>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Escola Oficial d'Idiomes: Curs de nivell 5 o Certificat Avançat 2</t>
  </si>
  <si>
    <t>British Council: Curs First Certificate</t>
  </si>
  <si>
    <t>Cambridge: First Certificate in English (FCE)</t>
  </si>
  <si>
    <t>No disposo de cap d'aquests certificats</t>
  </si>
  <si>
    <t>6. T'ha resultat útil la presentació feta?</t>
  </si>
  <si>
    <t>Gens</t>
  </si>
  <si>
    <t>Poc</t>
  </si>
  <si>
    <t>Bastant</t>
  </si>
  <si>
    <t>Molt</t>
  </si>
  <si>
    <t>Ordinador de sobretaula</t>
  </si>
  <si>
    <t>Windows</t>
  </si>
  <si>
    <t>iOS (MAC)</t>
  </si>
  <si>
    <t>Linux</t>
  </si>
  <si>
    <t>Ordinador portàtil</t>
  </si>
  <si>
    <t>Tablet</t>
  </si>
  <si>
    <t>Android</t>
  </si>
  <si>
    <t>WindowsMobile</t>
  </si>
  <si>
    <t>Smartphone</t>
  </si>
  <si>
    <t>Resultats agregats</t>
  </si>
  <si>
    <t>Ordinador de sobretaula, ordinador portàtil, Tablet i Smartphone</t>
  </si>
  <si>
    <t>Ordinador de sobretaula, ordinador portàtil i Tablet</t>
  </si>
  <si>
    <t>Ordinador de sobretaula, ordinador portàtil i Smartphone</t>
  </si>
  <si>
    <t>Ordinador portàtil, Tablet i Smartphone</t>
  </si>
  <si>
    <t>Ordinador de sobretaula, tablet i Smartphone</t>
  </si>
  <si>
    <t>Ordinador de sobretaula i ordinador portàtil</t>
  </si>
  <si>
    <t>Ordinador de sobretaula i tablet</t>
  </si>
  <si>
    <t>Ordinador de sobretaula i smartphone</t>
  </si>
  <si>
    <t>Ordinador portàtil i tablet</t>
  </si>
  <si>
    <t>Ordinador portàtil i smartphone</t>
  </si>
  <si>
    <t>Tablet i Smartphone</t>
  </si>
  <si>
    <t>Només ordinador de sobretaula</t>
  </si>
  <si>
    <t>Només ordinador portàtil</t>
  </si>
  <si>
    <t>Només tablet</t>
  </si>
  <si>
    <t>Només smartphone</t>
  </si>
  <si>
    <t>Total</t>
  </si>
  <si>
    <t>Gabinet de Planificació, Avaluació i Qualitat</t>
  </si>
  <si>
    <t>CURS 2014-2015</t>
  </si>
  <si>
    <t>Me'ls han recomanat: -La família</t>
  </si>
  <si>
    <t>Me'ls han recomanat: -Estudiants o antics estudiants de la UPC</t>
  </si>
  <si>
    <t>Me'ls han recomanat: -El professorat</t>
  </si>
  <si>
    <t>Me l'han recomanada:  -La família</t>
  </si>
  <si>
    <t>Me l'han recomanada:  -El professorat</t>
  </si>
  <si>
    <t>6.1 Has trobat a faltar alguna informació?</t>
  </si>
  <si>
    <t>7. Marca l'equipament TIC de què disposes</t>
  </si>
  <si>
    <t>8. Utilitzes les xarxes socials per comunicar-te i/o informar-te?</t>
  </si>
  <si>
    <t>8.1 Segueixes algun perfil de xarxa social de la UPC o l'EUETIB?</t>
  </si>
  <si>
    <t>Alella - IES d'Alella (Av. Del Bosquet, 7)</t>
  </si>
  <si>
    <t>Alpicat - Terraferma (Ctra. d'Osca, km 7)</t>
  </si>
  <si>
    <t>Andorra La Vella - Col•legi Sant Ermengol (C. Roc de Sant Pere S/N)</t>
  </si>
  <si>
    <t>Arenys de Munt - IES Domènec Perramon (Paratge Torrent d'en Terra, s/n)</t>
  </si>
  <si>
    <t>Artesa de Segre - IES Els Planells (Ctra. Montsonis, s/n)</t>
  </si>
  <si>
    <t>Badalona - Badalonès (C. Arbres, 17)</t>
  </si>
  <si>
    <t>Badalona - Badalonès (C. Mossèn Anton Romeu, 65)</t>
  </si>
  <si>
    <t>Badalona - IES Júlia Minguell (C. Niça, 4)</t>
  </si>
  <si>
    <t>Badalona - IES La Llauna (C. Sagunto, 5 (Edifici la Llauna))</t>
  </si>
  <si>
    <t>Badalona - IES La Pineda (Torrent la Batlloria, s/n)</t>
  </si>
  <si>
    <t>Badalona - IES Pau Casals (Av. Lloreda, 16-30)</t>
  </si>
  <si>
    <t>Badalona - IES Pompeu Fabra (Molí de la Torre, 34-58)</t>
  </si>
  <si>
    <t>Badalona - IES Ventura Gassol (Av. Mónaco, 36-50)</t>
  </si>
  <si>
    <t>Badalona - Mare de Déu de l'Assumpció (C. Sant Joan Evangelista, 22)</t>
  </si>
  <si>
    <t>Badalona - Pere Vergés (Av. De les Palmeres, 5)</t>
  </si>
  <si>
    <t>Bagà - IES L'Alt Berguedà (Av. Salarich, 29)</t>
  </si>
  <si>
    <t>Banyoles - IES Pere Alsius i Torrent (C. Sardana, 17)</t>
  </si>
  <si>
    <t>Barcelona - AF Centre d'estudis (C. Fontanella, 19)</t>
  </si>
  <si>
    <t>Barcelona - Amor de Dios (C. Teide, s/n)</t>
  </si>
  <si>
    <t>Barcelona - Anna Ravell (C. Blasco de Garay, 52)</t>
  </si>
  <si>
    <t>Barcelona - Augusta (C. Rector Ubach, 60)</t>
  </si>
  <si>
    <t>Barcelona - Canigó (C. Císter, 23)</t>
  </si>
  <si>
    <t>Barcelona - Casp-Sagrat Cor de Jesús (C. Casp, 25)</t>
  </si>
  <si>
    <t>Barcelona - Centre d'Estudis Politècnics (Plaça Urquinaona, 10)</t>
  </si>
  <si>
    <t>Barcelona - Claret (Av. Sant Antoni Maria Claret, 49)</t>
  </si>
  <si>
    <t>Barcelona - Closa (C. Emili Roca, 22)</t>
  </si>
  <si>
    <t>Barcelona - Compañía de Santa Teresa de Jesús (C. Ganduxer, 85-105)</t>
  </si>
  <si>
    <t>Barcelona - Escola Pia de Catalunya (Ronda Sant Pau, 80 2n pis)</t>
  </si>
  <si>
    <t>Barcelona - Escola Pia de Sarrià-Calassanç (C. Immaculada, 25-35)</t>
  </si>
  <si>
    <t>Barcelona - Escola Professional Salesiana (Pg. Sant Joan Bosco, 42)</t>
  </si>
  <si>
    <t>Barcelona - Escola Santa Caterina de Siena (C. Campoamor, 49)</t>
  </si>
  <si>
    <t>Barcelona - Escola Tècnica Professional de El Clot (C. València, 680)</t>
  </si>
  <si>
    <t>Barcelona - Escola Tècnico-Professional Xavier (Av. Francesc Cambó, 12.)</t>
  </si>
  <si>
    <t>Barcelona - Escola Virolai (C. Ceuta, s/n)</t>
  </si>
  <si>
    <t>Barcelona - Frederic Mistral/Tècnic Eulàlia (C. Pere II de Muntada, 8)</t>
  </si>
  <si>
    <t>Barcelona - IES Anna Gironella de Mundet (Pg. Vall d'Hebron, 171)</t>
  </si>
  <si>
    <t>Barcelona - IES Ausiàs March (Av. d'Esplugues, 38)</t>
  </si>
  <si>
    <t>Barcelona - IES Bernat Metge (C. Menorca, 55)</t>
  </si>
  <si>
    <t>Barcelona - IES Consell de Cent (C. Carrera, 25)</t>
  </si>
  <si>
    <t>Barcelona - IES Emperador Carles (C. Enric Bargés, 9-13)</t>
  </si>
  <si>
    <t>Barcelona - IES Escola del Treball (c/Comte d'Urgell, 187)</t>
  </si>
  <si>
    <t>Barcelona - IES Infanta Isabel d'Aragó (Plaça Angeleta Ferrer, 1)</t>
  </si>
  <si>
    <t>Barcelona - IES Jaume Balmes (C. Pau Claris, 121)</t>
  </si>
  <si>
    <t>Barcelona - IES Joan Boscà (Av. d'Esplugues, 40)</t>
  </si>
  <si>
    <t>Barcelona - IES Josep Pla (C. Vall d'Ordesa nº 24-34)</t>
  </si>
  <si>
    <t>Barcelona - IES Josep Serrat i Bonastre (C. Marquès de Santa Anna, 4)</t>
  </si>
  <si>
    <t>Barcelona - IES Les Corts (Travessera de les Corts, 131-159)</t>
  </si>
  <si>
    <t>Barcelona - IES Manuel Carrasco i Formiguera (C. Santa Fe, 2)</t>
  </si>
  <si>
    <t>Barcelona - IES Maragall (C. Provença, 187)</t>
  </si>
  <si>
    <t>Barcelona - IES Mare de Déu de la Mercè (C. Motors, 122-130)</t>
  </si>
  <si>
    <t>Barcelona - IES Menéndez y Pelayo (Via Augusta, 138-140)</t>
  </si>
  <si>
    <t>Barcelona - IES Moisès Broggi (C. Sant Quintí, 32-50)</t>
  </si>
  <si>
    <t>Barcelona - IES Narcís Monturiol (C. Harmonia, s/n)</t>
  </si>
  <si>
    <t>Barcelona - IES Narcís Monturiol (Pg. Salvat Papasseit, s/n)</t>
  </si>
  <si>
    <t>Barcelona - IES Príncep de Girona (Travessera de Gràcia, 357)</t>
  </si>
  <si>
    <t>Barcelona - IES Príncep de Viana (C. Torroella de Montgrí, 6-18)</t>
  </si>
  <si>
    <t>Barcelona - IES Salvador Espriu (Pl. de les Glòries Catalanes, 20)</t>
  </si>
  <si>
    <t>Barcelona - IES Vall d'Hebron (Pg. de la Vall d'Hebron, 93-95)</t>
  </si>
  <si>
    <t>Barcelona - IES Vila de Gràcia (C. Riera de Sant Miquel, 58-62)</t>
  </si>
  <si>
    <t>Barcelona - Infant Jesús (C. Avenir, 19)</t>
  </si>
  <si>
    <t>Barcelona - Institució Cultural del C.I.C. (Via Augusta, 205)</t>
  </si>
  <si>
    <t>Barcelona - Institut Escola Costa i Llobera (C. Capella de Can Caralleu, s/n)</t>
  </si>
  <si>
    <t>Barcelona - Jesús i Maria (Pg. de Sant Gervasi, 15)</t>
  </si>
  <si>
    <t>Barcelona - Jesús Maria (Av. Meridiana, 392-406)</t>
  </si>
  <si>
    <t>Barcelona - Jesús, Maria i Josep (C. Sant Sebastià, 55)</t>
  </si>
  <si>
    <t>Barcelona - Joan Pelegrí (C. Consell de Cent, 14)</t>
  </si>
  <si>
    <t>Barcelona - La Salle Barceloneta (C. Balboa, 18-20)</t>
  </si>
  <si>
    <t>Barcelona - La Salle Bonanova (Pg. de la Bonanova, 8)</t>
  </si>
  <si>
    <t>Barcelona - La Salle Congrés (C. Cardenal Tedeschini, 50)</t>
  </si>
  <si>
    <t>Barcelona - L'Esperança (C. Quito, 25-37)</t>
  </si>
  <si>
    <t>Barcelona - Lestonnac (C. Pau Claris, 131)</t>
  </si>
  <si>
    <t>Barcelona - Madres Concepcionistas de la Enseñanza (C. de la Torre, 19)</t>
  </si>
  <si>
    <t>Barcelona - Mare de Déu de les Escoles Pies (C. Roger de Llúria, 64)</t>
  </si>
  <si>
    <t>Barcelona - Nuestra Señora de los Ángeles (C. Sagrera, 68-80)</t>
  </si>
  <si>
    <t>Barcelona - Maristes la Immaculada (C. València, 370)</t>
  </si>
  <si>
    <t>Barcelona - Maristes Sants - les Corts (C. Vallespir, 160)</t>
  </si>
  <si>
    <t>Barcelona - Monlau (C. Monlau, 6)</t>
  </si>
  <si>
    <t>Barcelona - Montserrat (Av. Vallvidrera, 68)</t>
  </si>
  <si>
    <t>Barcelona - Nuestra Señora del Rosario (C. Mallorca, 349)</t>
  </si>
  <si>
    <t>Barcelona - Palcam (C. Rosalía de Castro, 30-32)</t>
  </si>
  <si>
    <t>Barcelona - Prat-Llúria Institut Tècnic (C. Roger de Llúria, 95-97)</t>
  </si>
  <si>
    <t>Barcelona - Proa (C. Almeria, 57)</t>
  </si>
  <si>
    <t>Barcelona - Providencia del Corazón de Jesús (C. Scala Dei, 1-13)</t>
  </si>
  <si>
    <t>Barcelona - Roger de Llúria (C. Mare de deu del Coll, 40)</t>
  </si>
  <si>
    <t>Barcelona - Sagrada Família (C. Arquímedes, 60-68)</t>
  </si>
  <si>
    <t>Barcelona - Sagrada Família Horta (C. Peris Mencheta, 26-46)</t>
  </si>
  <si>
    <t>Barcelona - Sagrat Cor Diputació (C. Diputació, 326)</t>
  </si>
  <si>
    <t>Barcelona - Sagrat Cor-Sarrià (C. Sagrat Cor, 25)</t>
  </si>
  <si>
    <t>Barcelona - Salesians de Rocafort (C. Rocafort, 42)</t>
  </si>
  <si>
    <t>Barcelona - Salesians de Sarrià (Sant Àngel) (Pg. de Sant Joan Bosco, 42)</t>
  </si>
  <si>
    <t>Barcelona - Sant Gregori (C. Carles Ribas, 11-15)</t>
  </si>
  <si>
    <t>Barcelona - Santa Maria dels Apòstols (Rbla. Prim, 146)</t>
  </si>
  <si>
    <t>Barcelona - Santa Teresa de Jesús (C. Llobregós, 130)</t>
  </si>
  <si>
    <t>Barcelona - Santíssima Trinitat (Av. D'Esplugues, 62-70)</t>
  </si>
  <si>
    <t>Barcelona - Sil (Av. Tibidabo, 26-28)</t>
  </si>
  <si>
    <t>Barcelona - Stucom (C. Pelai, 8)</t>
  </si>
  <si>
    <t>Barcelona - Súnion (Av. República Argentina, 85-89)</t>
  </si>
  <si>
    <t>Barcelona - Valldaura (C. Santa Engràcia, 110)</t>
  </si>
  <si>
    <t>Barcelona - Vedruna-Gràcia (C. Gran de Gràcia, 234-236)</t>
  </si>
  <si>
    <t>Barcelona - Zurich (Av. Pearson, 73)</t>
  </si>
  <si>
    <t>Bellcaire d'Urgell - IES Ermengol IV (C. Enric Servat, s/n)</t>
  </si>
  <si>
    <t>Bigues i Riells - IES Maria de Belloc (Av. Castell de Montbui, 11)</t>
  </si>
  <si>
    <t>Calella - Freta (C. Costa i Fornaguera, 2-14)</t>
  </si>
  <si>
    <t>Camarles - IES Camarles (C. la Granadella, s/n)</t>
  </si>
  <si>
    <t>Cambrils - IES Cambrils (Pl. Ajuntament, 7)</t>
  </si>
  <si>
    <t>Cardedeu - IES El Sui (C. Penyafort, s/n)</t>
  </si>
  <si>
    <t>Cassà de la Selva - IES de Cassà de la Selva (Josep Pla, s/n)</t>
  </si>
  <si>
    <t>Castellar del Vallès - IES de Castellar (C. Carrasco i Formiguera,  6)</t>
  </si>
  <si>
    <t>Castellbisbal - IES de Castellbisbal (Plaça Lluís Companys, 7)</t>
  </si>
  <si>
    <t>Castelldefels - IES Josep Lluís Sert (Camí Ral de València, 10)</t>
  </si>
  <si>
    <t>Castelldefels - La Ginesta (C. Noguer, s/n)</t>
  </si>
  <si>
    <t>Cerdanyola del Vallès - IES Jaume Mimó (Serra de Galliners, s/n)</t>
  </si>
  <si>
    <t>Ciutadella (Menorca) - IES Mª Àngels Cardona (Ronda de Balears, s/n)</t>
  </si>
  <si>
    <t>Corbera de Llobregat - IES de Corbera de Llobregat (C. Andromeda, 2-4)</t>
  </si>
  <si>
    <t>Cornellà de Llobregat - IES Francesc Macià (C. Joan Maragall, s/n)</t>
  </si>
  <si>
    <t>Cornellà de Llobregat - IES Miquel Martí i Pol (Av. Verge de Montserrat, s/n)</t>
  </si>
  <si>
    <t>Eivissa - IES Isidoro Macabich (Carrer de Sa Blanca Dona s/n Apartat 811)</t>
  </si>
  <si>
    <t>El Masnou - IES Maremar (Av. Cusí Fortunet, 52)</t>
  </si>
  <si>
    <t>El Masnou - IES Mediterrània (C. Rosa Sensat, s/n)</t>
  </si>
  <si>
    <t>El Prat de Llobregat - IES Illa dels Banyols (Gaiter del Llobregat, 121-123)</t>
  </si>
  <si>
    <t>El Prat de Llobregat - IES Salvador Dalí (Av. Pare Andreu de Palma, 1-3)</t>
  </si>
  <si>
    <t>El Vendrell - IES Andreu Nin (Av. Salvador Palau Rabassó, 18)</t>
  </si>
  <si>
    <t>Esparreguera - IES El Castell (Av. de Barcelona, s/n)</t>
  </si>
  <si>
    <t>Esplugues de Llobregat - Col•legi Alemany de Barcelona (Av. Jacint Esteva Fontanet, 105)</t>
  </si>
  <si>
    <t>Esplugues de Llobregat - IES La Mallola (C. Andreu Amat, s/n)</t>
  </si>
  <si>
    <t>Esplugues de Llobregat - IES Severo Ochoa (C. Severo Ochoa, 1-13)</t>
  </si>
  <si>
    <t>Esplugues de Llobregat - Isabel de Villena (C. Joan Miró, s/n)</t>
  </si>
  <si>
    <t>Esplugues de Llobregat - Nazaret (C. Milà i Pi, 29-31)</t>
  </si>
  <si>
    <t>Felanitx (Mallorca) - IES Felanitx (Carretera de Petra, s/n)</t>
  </si>
  <si>
    <t>Figueres - IES Alexandre Deulofeu (Joaquim Cosí Fortonet, 3)</t>
  </si>
  <si>
    <t>Figueres - IES Cendrassos (C. Arquitecte Pelai Martinez, 1)</t>
  </si>
  <si>
    <t>Gavà - IES El Calamot (Av. Joan Carles I, 62)</t>
  </si>
  <si>
    <t>Gavà - Inmaculada Concepción (Pl. de l'Església, 1)</t>
  </si>
  <si>
    <t>Gavà - Sagrada Família (Rbla. de Pompeu Fabra, 126-130)</t>
  </si>
  <si>
    <t>Gelida - IES Gelida (C. Joan Pascual i Batlle, 1-15)</t>
  </si>
  <si>
    <t>Girona - Bell-lloc del Pla (C/ Can Pau Birol 2-6)</t>
  </si>
  <si>
    <t>Girona - IES Jaume Vicenç Vives (C. Isabel la Católica núm 17)</t>
  </si>
  <si>
    <t>Girona - IES Santa Eugènia (C. Enric Marquès i Ribalta, 3)</t>
  </si>
  <si>
    <t>Girona - IES Santiago Sobrequés i Vidal (C. Joan Reglà, 2-4)</t>
  </si>
  <si>
    <t>Granollers - Escola Pia de Granollers (c. Guayaquil, 54)</t>
  </si>
  <si>
    <t>Granollers - IES Antoni Cumella (C. Roger de Flor, s/n(cantonada St Tomas d'Aquino))</t>
  </si>
  <si>
    <t>Granollers - IES Carles Vallbona (Camp de les Moreres, 14)</t>
  </si>
  <si>
    <t>Granollers - IES Escola del Treball (C. Roger de Flor, 66)</t>
  </si>
  <si>
    <t>Igualada - Escola Pia d'Igualada (Pl. Castells, 10)</t>
  </si>
  <si>
    <t>La Bisbal d'Empordà - IES La Bisbal (C. Eusebi Díaz Costa, 16-38)</t>
  </si>
  <si>
    <t>La Garriga - IES Manuel Blancafort (Av. 11 de Setembre, 29)</t>
  </si>
  <si>
    <t>La Garriga - SEK-Catalunya (Av. els Tremolenchs, 24-26)</t>
  </si>
  <si>
    <t>La Llagosta - IES Marina (C. Estació, s/n)</t>
  </si>
  <si>
    <t>La Roca del Vallès - IES de la Roca del Vallès (Pl. Sant Jordi, s/n)</t>
  </si>
  <si>
    <t>La Seu d'Urgell - La Salle (C/ Joan Baptista de la Salle 27)</t>
  </si>
  <si>
    <t>L'Ametlla del Vallès - IES Eugeni Xammar (Camí de Bigues, s/n)</t>
  </si>
  <si>
    <t>Les Borges Blanques - IES Josep Vallverdú (Dr. Josep Trueta, s/n)</t>
  </si>
  <si>
    <t>Les Masies de Voltregà - IES Voltreganès (C. Matagall, 48)</t>
  </si>
  <si>
    <t>L'Hospitalet de Llobregat - Dolmen (C. Riera Blanca, 184-186)</t>
  </si>
  <si>
    <t>L'Hospitalet de Llobregat - IES Llobregat (C. Enric Prat de la Riba, 11-17)</t>
  </si>
  <si>
    <t>L'Hospitalet de Llobregat - IES Torras i Bages (Av. Can Serra, 101)</t>
  </si>
  <si>
    <t>L'Hospitalet de Llobregat - Jaume Balmes (Travessia Industrial, 161)</t>
  </si>
  <si>
    <t>L'Hospitalet de Llobregat - Joan XXIII (Av. Mare de Déu de Bellvitge,100-110)</t>
  </si>
  <si>
    <t>L'Hospitalet de Llobregat - Tecla Sala (C. Tecla Sala, 18)</t>
  </si>
  <si>
    <t>L'Hospitalet de Llobregat - Xaloc (Gran Via, 100)</t>
  </si>
  <si>
    <t>Lleida - IES Màrius Torres (C. Narcís Monturiol, 2)</t>
  </si>
  <si>
    <t>Mahó (Menorca) - IES Joan Ramis i Ramis (Av. Vives Llull nº 15)</t>
  </si>
  <si>
    <t>Mahó (Menorca) - IES Pasqual Calbó i Caldés (C/ Francesc Femeníes Andreu, nº1)</t>
  </si>
  <si>
    <t>Malgrat de Mar - Sant Pere Chanel (C. Nou, 12)</t>
  </si>
  <si>
    <t>Malgrat de Mar - Vedruna (C. Mar, 30-32)</t>
  </si>
  <si>
    <t>Manresa - IES Lacetània (Av. Bases de Manresa, 51-59)</t>
  </si>
  <si>
    <t>Martorell - IES Joan Oró (C. Feliu Duran i Canyameres, 7)</t>
  </si>
  <si>
    <t>Martorell - IES Pompeu Fabra (C. Fèlix Duran i Canyameres, 3)</t>
  </si>
  <si>
    <t>Mataró - Escola Pia de Mataró (C/ Sant Agustí, 59)</t>
  </si>
  <si>
    <t>Mataró - Freta (Pg. Rocafonda, 45-47)</t>
  </si>
  <si>
    <t>Mataró - Gem (C. Ávila, 9-45)</t>
  </si>
  <si>
    <t>Mataró - IES Miquel Biada (C. Puig i Cadafalch, 89-99)</t>
  </si>
  <si>
    <t>Mataró - Maristes Valldemia (Av. de la Riera, 124-182)</t>
  </si>
  <si>
    <t>Mataró - Meritxell (C. Passet, 16 (Urb. Can Quirze))</t>
  </si>
  <si>
    <t>Mataró - Salesians: Sant Antoni de Pàdua (Av. Puig i Cadafalch, 80)</t>
  </si>
  <si>
    <t>Molins de Rei - Col•legi Virolai (C/ Camí antic de Santa Creu d'Olorda, 106)</t>
  </si>
  <si>
    <t>Molins de Rei - IES Bernat el Ferrer (C. Ntra. Sra. de Lourdes, 34)</t>
  </si>
  <si>
    <t>Molins de Rei - Virolai (Camí Antic de Santa Creu d'Olorda, 106)</t>
  </si>
  <si>
    <t>Mollet del Vallès - IES de Mollet del Vallès (Av. Burgos, 96)</t>
  </si>
  <si>
    <t>Mollet del Vallès - IES de Mollet del Vallès IV (C. Can Flequer s/n)</t>
  </si>
  <si>
    <t>Mollet del Vallès - IES Gallecs (Pg. Cesc Bas, 3)</t>
  </si>
  <si>
    <t>Mollet del Vallès - Sant Gervasi (C. Sabadell, 41)</t>
  </si>
  <si>
    <t>Montblanc - IES Martí l'Humà (Av. Dr. Folch, s/n)</t>
  </si>
  <si>
    <t>Montcada i Reixac - IES La Ferreria (C. del Progrés, 3 (Polígon La Ferreria))</t>
  </si>
  <si>
    <t>Montmeló - IES de Montmeló (Av. Mil•lenari, 19)</t>
  </si>
  <si>
    <t>Olesa de Montserrat - Daina Isard (C. Cerdanya, 15)</t>
  </si>
  <si>
    <t>Olesa de Montserrat - IES Creu de Saba (Francesc Macià, 193)</t>
  </si>
  <si>
    <t>Olot - IES-SEP La Garrotxa (Ctra. de Riudaura, 110)</t>
  </si>
  <si>
    <t>Palafolls - IES Font del Ferro (Camí de la Ciutadella, s/n)</t>
  </si>
  <si>
    <t>Palma de Mallorca - Colegio Luis Vives (San Juan de la Salle, nº5)</t>
  </si>
  <si>
    <t>Pineda de Mar - IES Eulides (Passeig d'Europa, 65)</t>
  </si>
  <si>
    <t>Pineda de Mar - IES Joan Coromines (C. Extremadura, 27)</t>
  </si>
  <si>
    <t>Puigcerdà - IES Pere Borrell (C. Escoles Pies, 46)</t>
  </si>
  <si>
    <t>Reus - IES Lluís Domènech i Montaner (C. Maspujol, 21-23)</t>
  </si>
  <si>
    <t>Reus - IES Salvador Vilaseca (C. Misericòrdia, 12 bis)</t>
  </si>
  <si>
    <t>Reus - La Salle (Pl. la Pastoreta, 10)</t>
  </si>
  <si>
    <t>Reus - Puigcerver (C. Astorga, 13)</t>
  </si>
  <si>
    <t>Ripoll - IES Abat Oliba (Ctra. Barcelona, 57)</t>
  </si>
  <si>
    <t>Ripollet - IES Palau Ausit (Ctra. de Santiga, 56)</t>
  </si>
  <si>
    <t>Sabadell - Escola Pia de Sabadell (C. Escola Pia, 92)</t>
  </si>
  <si>
    <t>Sabadell - Ramar 2 (C. Escola Pia, 27-33)</t>
  </si>
  <si>
    <t>Sant Adrià de Besòs - IES Manuel Vàzquez Montalbán (Av. Eduard Maristany, 52-61)</t>
  </si>
  <si>
    <t>Sant Adrià de Besòs - Sagrat Cor-Sant Gabriel (C. Ricart, 8-14)</t>
  </si>
  <si>
    <t>Sant Adrià de Besòs - Túrbula (Ctra. de Mataró, 26)</t>
  </si>
  <si>
    <t>Sant Andreu de la Barca - IES El Palau (C. Empordà, 7-13)</t>
  </si>
  <si>
    <t>Sant Andreu de la Barca - IES Montserrat Roig (C. Rafael Casanovas 2-12)</t>
  </si>
  <si>
    <t>Sant Andreu de Llavaneres - IES de Llavaneres (Passeig del Perelló, 2)</t>
  </si>
  <si>
    <t>Sant Boi de Llobregat - IES Joaquim Rubió i Ors (C. Pau Claris, 4)</t>
  </si>
  <si>
    <t>Sant Boi de Llobregat - IES Marianao (Pg. de les Mimoses, s/n)</t>
  </si>
  <si>
    <t>Sant Boi de Llobregat - IES Rafael Casanova (C. Frederic Mompou, 61)</t>
  </si>
  <si>
    <t>Sant Boi de Llobregat - Llor (Ctra. Lluís Companys, s/n)</t>
  </si>
  <si>
    <t>Sant Celoni - IES Baix Montseny (Ctra. de Campins, s/n)</t>
  </si>
  <si>
    <t>Sant Cugat del Vallès - Europa International School (C. Pla del Vinyet, 110)</t>
  </si>
  <si>
    <t>Sant Cugat del Vallès - IES Angeleta Ferrer i Sensat (C. Granollers, 43)</t>
  </si>
  <si>
    <t>Sant Feliu de Guíxols - IES Sant Elm (C. Abat Sunyer, 83)</t>
  </si>
  <si>
    <t>Sant Feliu de Llobregat - Bon Salvador (C. d'Armenteres, 39)</t>
  </si>
  <si>
    <t>Sant Feliu de Llobregat - Mare de Déu de la Mercè (C. Mare de Déu de la Mercè, 16)</t>
  </si>
  <si>
    <t>Sant Feliu de Llobregat - Virgen de la Salud (C. Constitució, 3)</t>
  </si>
  <si>
    <t>Sant Fost de Campsentelles - IES Alba del Vallès (Av. Buxó Baliarda, nº3)</t>
  </si>
  <si>
    <t>Sant Joan Despí - IES Jaume Salvador i Pedrol (C. Sant Martí de l'Erm, 4)</t>
  </si>
  <si>
    <t>Sant Just Desvern - IES de Sant Just Desvern (Pg. de la Muntanya, 19)</t>
  </si>
  <si>
    <t>Sant Pere de Ribes - IES Can Puig (C. Joan Maragall, s/n)</t>
  </si>
  <si>
    <t>Sant Sadurní d'Anoia - IES Escola Intermunicipal del Penedès (Pl. Santiago Rusiñol, s/n)</t>
  </si>
  <si>
    <t>Sant Sadurní d'Anoia - Sant Josep (C. Germans de Sant Gabriel, 2-7)</t>
  </si>
  <si>
    <t>Sant Vicenç dels Horts - Salesians Sant Vicenç dels Horts (C. Rafael de Casanovas, 132)</t>
  </si>
  <si>
    <t>Santa Coloma de Gramenet - IES Les Vinyes (C. Amèrica, 53)</t>
  </si>
  <si>
    <t>Santa Coloma de Gramenet - IES Numància (C. Prat de la Riba, 118)</t>
  </si>
  <si>
    <t>Santa Coloma de Gramenet - IES Puig Castellar (C. Anselm de Rius, 10)</t>
  </si>
  <si>
    <t>Santa Coloma de Gramenet - IES Torrent de les Bruixes (C. Santa Eulàlia, s/n)</t>
  </si>
  <si>
    <t>Santa Maria de Palautordera - IES Reguissol (pg. Reguissol, s/n)</t>
  </si>
  <si>
    <t>Sitges - Escola Pia de Sitges (C. Sant Isidre, 19)</t>
  </si>
  <si>
    <t>Sitges - IES Joan Ramon Benaprès (Camí de la Fita, s/n)</t>
  </si>
  <si>
    <t>Solsona - Arrels II (Av. Cardenal Tarancón, 49)</t>
  </si>
  <si>
    <t>Solsona - IES Francesc Ribalta (C. Francesc  Ribalta, s/n)</t>
  </si>
  <si>
    <t>Sort - IES Hug Roger III (C. Joaquim Sostres, s/n)</t>
  </si>
  <si>
    <t>Taradell - IES de Taradell (C. Pompeu Fabra, 12)</t>
  </si>
  <si>
    <t>Tarragona - IES Antoni de Martí i Franquès (C. Enric d'Ossó, 3)</t>
  </si>
  <si>
    <t>Tàrrega - IES Manuel de Pedrolo (Av. Tarragona, 2)</t>
  </si>
  <si>
    <t>Tàrrega - Sant Josep (C. Mare Vedruna, s/n)</t>
  </si>
  <si>
    <t>Terrassa - IES Can Jofresa (Av. Can Jofresa, 9)</t>
  </si>
  <si>
    <t>Terrassa - IES Montserrat Roig (C. Cervantes, 46)</t>
  </si>
  <si>
    <t>Terrassa - Mare de Déu del Carme (C. Voluntaris Olímpics, 54)</t>
  </si>
  <si>
    <t>Terrassa - Tecnos (C. Topete, 34)</t>
  </si>
  <si>
    <t>Terrassa - Vedruna (C. de la Vall, 21)</t>
  </si>
  <si>
    <t>Tordera - IES Lluís Companys (C. Joan Maragall, s/n)</t>
  </si>
  <si>
    <t>Torelló - IES Cirviànum de Torelló (C. Ausiàs March s/n)</t>
  </si>
  <si>
    <t>Tortosa - IES Joaquim Bau (Av. Estadi, 14)</t>
  </si>
  <si>
    <t>Tortosa - Sagrada Família (Ctra. d' Accès al Seminari, 16 (p.d'Orlea)</t>
  </si>
  <si>
    <t>Valls - IES Jaume Huguet (C. Creu de Cames, s/n)</t>
  </si>
  <si>
    <t>Valls - IES Narcís Oller (C. Francesc Gumà Ferran, 1)</t>
  </si>
  <si>
    <t>Vic - Escorial (C. Santa Joaquima de Vedruna, 6)</t>
  </si>
  <si>
    <t>Vic - IES Jaume Callís (Av. Olímpia, 2)</t>
  </si>
  <si>
    <t>Vic - Sant Miquel dels Sants (C. Jaume I, 11)</t>
  </si>
  <si>
    <t>Viladecans - IES de Sales (C. Antonio Machado, 43)</t>
  </si>
  <si>
    <t>Viladecans - IES Josep Mestres i Busquets (C. Dr. Ferran i Clua, 19)</t>
  </si>
  <si>
    <t>Viladecans - IES Miramar (Av. Miramar, s/n)</t>
  </si>
  <si>
    <t>Vilafranca del Penedès - IES Alt Penedès (Av. de Tarragona, s/n)</t>
  </si>
  <si>
    <t>Vilafranca del Penedès - IES Eugeni d'Ors (Av. Tarragona, s/n)</t>
  </si>
  <si>
    <t>Vilanova i la Geltrú - IES Francesc Xavier Lluch i Rafecas (C. Doctor Zamenhof, 30)</t>
  </si>
  <si>
    <t>Vilanova i la Geltrú - IES Joaquim Mir (Ctra. Vilafranca s/n)</t>
  </si>
  <si>
    <t>Vilanova i la Geltrú - IES Manuel de Cabanyes (Av. Francesc Macià, 110-114)</t>
  </si>
  <si>
    <t>Vilassar de Dalt - IES Jaume Almera (C. Rafart, 5)</t>
  </si>
  <si>
    <t>Vilassar de Mar - IES Pere Ribot (C. Santa Eugènia, 62-72)</t>
  </si>
  <si>
    <t>Vilassar de Mar - IES Vilatzara (Av. Arquitecte Eduard Farrés, 101)</t>
  </si>
  <si>
    <t>18 de setembre de 2014</t>
  </si>
  <si>
    <t>Me l'han recomanada:  -Estudiants o antics estudiants de la UPC</t>
  </si>
  <si>
    <t>(*)  Percentatges respecte el total de respostes (Grau en Enginyeria Biomèdica: 56; Grau en Enginyeria de l'Energia: 62;
 Grau en Enginyeria Elèctrica: 64; Grau en Enginyeria Electrònica Industrial i Automàtica: 100; Grau en Enginyeria Mecànica: 184; Grau en Enginyeria Química: 42; Total: 508)</t>
  </si>
  <si>
    <t>La família</t>
  </si>
  <si>
    <t>El professorat</t>
  </si>
  <si>
    <t>ENQUESTA PER A L'ESTUDIANTAT DE NOU INGRÉS</t>
  </si>
  <si>
    <t>2013-2014</t>
  </si>
  <si>
    <t>2014-2015</t>
  </si>
  <si>
    <t>Me l'han recomanada:</t>
  </si>
  <si>
    <t>Estudiants o antics estudiants de la UPC</t>
  </si>
  <si>
    <t>Me'ls han recomanat:</t>
  </si>
  <si>
    <t>Les amistats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</si>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</sst>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%"/>
    <numFmt numFmtId="165" formatCode="###0"/>
    <numFmt numFmtId="166" formatCode="###0.0%"/>
    <numFmt numFmtId="167" formatCode="####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9"/>
      <color theme="1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9"/>
      <color indexed="8"/>
      <name val="Arial"/>
      <family val="2"/>
    </font>
    <font>
      <b/>
      <sz val="9"/>
      <color theme="1"/>
      <name val="Verdana"/>
      <family val="2"/>
    </font>
    <font>
      <b/>
      <sz val="8"/>
      <color indexed="8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Verdana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2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1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9" fillId="0" borderId="0"/>
    <xf numFmtId="0" fontId="11" fillId="0" borderId="0"/>
  </cellStyleXfs>
  <cellXfs count="229">
    <xf numFmtId="0" fontId="0" fillId="0" borderId="0" xfId="0"/>
    <xf numFmtId="0" fontId="0" fillId="0" borderId="0" xfId="0"/>
    <xf numFmtId="0" fontId="3" fillId="0" borderId="0" xfId="0" applyFont="1" applyFill="1"/>
    <xf numFmtId="0" fontId="4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3" fontId="10" fillId="6" borderId="0" xfId="4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0" fillId="0" borderId="0" xfId="0" applyFont="1" applyFill="1"/>
    <xf numFmtId="0" fontId="12" fillId="2" borderId="0" xfId="0" applyFont="1" applyFill="1"/>
    <xf numFmtId="0" fontId="15" fillId="5" borderId="7" xfId="3" applyFont="1" applyFill="1" applyBorder="1" applyAlignment="1">
      <alignment vertical="center"/>
    </xf>
    <xf numFmtId="0" fontId="3" fillId="0" borderId="7" xfId="0" applyFont="1" applyFill="1" applyBorder="1"/>
    <xf numFmtId="0" fontId="4" fillId="7" borderId="4" xfId="0" applyFont="1" applyFill="1" applyBorder="1" applyAlignment="1">
      <alignment horizontal="center" vertical="center"/>
    </xf>
    <xf numFmtId="3" fontId="10" fillId="6" borderId="8" xfId="4" applyNumberFormat="1" applyFont="1" applyFill="1" applyBorder="1" applyAlignment="1">
      <alignment horizontal="center" vertical="center" wrapText="1"/>
    </xf>
    <xf numFmtId="164" fontId="10" fillId="5" borderId="8" xfId="2" applyNumberFormat="1" applyFont="1" applyFill="1" applyBorder="1" applyAlignment="1">
      <alignment horizontal="center" vertical="center"/>
    </xf>
    <xf numFmtId="164" fontId="10" fillId="5" borderId="0" xfId="2" applyNumberFormat="1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/>
    <xf numFmtId="0" fontId="18" fillId="2" borderId="0" xfId="0" applyFont="1" applyFill="1"/>
    <xf numFmtId="0" fontId="7" fillId="2" borderId="8" xfId="0" applyFont="1" applyFill="1" applyBorder="1" applyAlignment="1">
      <alignment horizontal="center" vertical="center"/>
    </xf>
    <xf numFmtId="164" fontId="7" fillId="2" borderId="8" xfId="2" applyNumberFormat="1" applyFont="1" applyFill="1" applyBorder="1" applyAlignment="1">
      <alignment horizontal="center" vertical="center"/>
    </xf>
    <xf numFmtId="10" fontId="4" fillId="7" borderId="10" xfId="0" applyNumberFormat="1" applyFont="1" applyFill="1" applyBorder="1" applyAlignment="1">
      <alignment horizontal="center" vertical="center"/>
    </xf>
    <xf numFmtId="10" fontId="4" fillId="7" borderId="11" xfId="0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164" fontId="7" fillId="9" borderId="4" xfId="0" applyNumberFormat="1" applyFont="1" applyFill="1" applyBorder="1" applyAlignment="1">
      <alignment horizontal="center" vertical="center"/>
    </xf>
    <xf numFmtId="10" fontId="4" fillId="7" borderId="12" xfId="0" applyNumberFormat="1" applyFont="1" applyFill="1" applyBorder="1" applyAlignment="1">
      <alignment horizontal="center" vertical="center"/>
    </xf>
    <xf numFmtId="1" fontId="10" fillId="2" borderId="12" xfId="1" applyNumberFormat="1" applyFont="1" applyFill="1" applyBorder="1" applyAlignment="1">
      <alignment horizontal="center" vertical="center"/>
    </xf>
    <xf numFmtId="10" fontId="10" fillId="2" borderId="4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1" fontId="9" fillId="4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2" borderId="0" xfId="3" applyFont="1" applyFill="1" applyBorder="1" applyAlignment="1">
      <alignment vertical="center"/>
    </xf>
    <xf numFmtId="0" fontId="16" fillId="2" borderId="0" xfId="3" applyFont="1" applyFill="1" applyBorder="1" applyAlignment="1">
      <alignment vertical="center"/>
    </xf>
    <xf numFmtId="0" fontId="4" fillId="3" borderId="0" xfId="0" applyFont="1" applyFill="1" applyAlignment="1">
      <alignment vertical="center" wrapText="1"/>
    </xf>
    <xf numFmtId="0" fontId="0" fillId="0" borderId="0" xfId="0"/>
    <xf numFmtId="164" fontId="3" fillId="0" borderId="4" xfId="2" applyNumberFormat="1" applyFont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64" fontId="10" fillId="5" borderId="0" xfId="2" applyNumberFormat="1" applyFont="1" applyFill="1" applyBorder="1" applyAlignment="1">
      <alignment horizontal="center" vertical="center"/>
    </xf>
    <xf numFmtId="10" fontId="4" fillId="7" borderId="10" xfId="0" applyNumberFormat="1" applyFont="1" applyFill="1" applyBorder="1" applyAlignment="1">
      <alignment horizontal="center" vertical="center"/>
    </xf>
    <xf numFmtId="3" fontId="10" fillId="6" borderId="12" xfId="4" applyNumberFormat="1" applyFont="1" applyFill="1" applyBorder="1" applyAlignment="1">
      <alignment horizontal="center" vertical="center" wrapText="1"/>
    </xf>
    <xf numFmtId="164" fontId="10" fillId="5" borderId="4" xfId="2" applyNumberFormat="1" applyFont="1" applyFill="1" applyBorder="1" applyAlignment="1">
      <alignment horizontal="center" vertical="center"/>
    </xf>
    <xf numFmtId="164" fontId="9" fillId="4" borderId="4" xfId="2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164" fontId="23" fillId="4" borderId="4" xfId="2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165" fontId="20" fillId="0" borderId="2" xfId="6" applyNumberFormat="1" applyFont="1" applyBorder="1" applyAlignment="1">
      <alignment horizontal="right" vertical="center"/>
    </xf>
    <xf numFmtId="165" fontId="21" fillId="0" borderId="2" xfId="6" applyNumberFormat="1" applyFont="1" applyBorder="1" applyAlignment="1">
      <alignment horizontal="right" vertical="center"/>
    </xf>
    <xf numFmtId="164" fontId="23" fillId="4" borderId="2" xfId="2" applyNumberFormat="1" applyFont="1" applyFill="1" applyBorder="1" applyAlignment="1">
      <alignment horizontal="center" vertical="center"/>
    </xf>
    <xf numFmtId="164" fontId="12" fillId="0" borderId="2" xfId="2" applyNumberFormat="1" applyFont="1" applyBorder="1" applyAlignment="1">
      <alignment horizontal="center" vertical="center"/>
    </xf>
    <xf numFmtId="164" fontId="12" fillId="4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165" fontId="20" fillId="0" borderId="15" xfId="7" applyNumberFormat="1" applyFont="1" applyBorder="1" applyAlignment="1">
      <alignment horizontal="right" vertical="center"/>
    </xf>
    <xf numFmtId="165" fontId="20" fillId="0" borderId="16" xfId="7" applyNumberFormat="1" applyFont="1" applyBorder="1" applyAlignment="1">
      <alignment horizontal="right" vertical="center"/>
    </xf>
    <xf numFmtId="165" fontId="24" fillId="0" borderId="15" xfId="7" applyNumberFormat="1" applyFont="1" applyBorder="1" applyAlignment="1">
      <alignment horizontal="right" vertical="center"/>
    </xf>
    <xf numFmtId="164" fontId="25" fillId="0" borderId="4" xfId="2" applyNumberFormat="1" applyFont="1" applyBorder="1" applyAlignment="1">
      <alignment horizontal="center" vertical="center"/>
    </xf>
    <xf numFmtId="165" fontId="24" fillId="0" borderId="16" xfId="7" applyNumberFormat="1" applyFont="1" applyBorder="1" applyAlignment="1">
      <alignment horizontal="right" vertical="center"/>
    </xf>
    <xf numFmtId="164" fontId="12" fillId="4" borderId="4" xfId="2" applyNumberFormat="1" applyFont="1" applyFill="1" applyBorder="1" applyAlignment="1">
      <alignment horizontal="center" vertical="center"/>
    </xf>
    <xf numFmtId="164" fontId="10" fillId="5" borderId="17" xfId="2" applyNumberFormat="1" applyFont="1" applyFill="1" applyBorder="1" applyAlignment="1">
      <alignment horizontal="center" vertical="center"/>
    </xf>
    <xf numFmtId="164" fontId="9" fillId="4" borderId="18" xfId="2" applyNumberFormat="1" applyFont="1" applyFill="1" applyBorder="1" applyAlignment="1">
      <alignment horizontal="center" vertical="center"/>
    </xf>
    <xf numFmtId="164" fontId="10" fillId="5" borderId="13" xfId="2" applyNumberFormat="1" applyFont="1" applyFill="1" applyBorder="1" applyAlignment="1">
      <alignment horizontal="center" vertical="center"/>
    </xf>
    <xf numFmtId="3" fontId="9" fillId="10" borderId="13" xfId="4" applyNumberFormat="1" applyFont="1" applyFill="1" applyBorder="1" applyAlignment="1">
      <alignment horizontal="center" vertical="center" wrapText="1"/>
    </xf>
    <xf numFmtId="164" fontId="9" fillId="4" borderId="13" xfId="2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165" fontId="7" fillId="9" borderId="2" xfId="0" applyNumberFormat="1" applyFont="1" applyFill="1" applyBorder="1" applyAlignment="1">
      <alignment horizontal="center" vertical="center"/>
    </xf>
    <xf numFmtId="164" fontId="7" fillId="9" borderId="2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165" fontId="7" fillId="4" borderId="1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64" fontId="3" fillId="0" borderId="13" xfId="0" applyNumberFormat="1" applyFont="1" applyBorder="1" applyAlignment="1">
      <alignment horizontal="center" vertical="center"/>
    </xf>
    <xf numFmtId="164" fontId="7" fillId="4" borderId="19" xfId="0" applyNumberFormat="1" applyFont="1" applyFill="1" applyBorder="1" applyAlignment="1">
      <alignment horizontal="center" vertical="center"/>
    </xf>
    <xf numFmtId="164" fontId="7" fillId="4" borderId="13" xfId="0" applyNumberFormat="1" applyFont="1" applyFill="1" applyBorder="1" applyAlignment="1">
      <alignment horizontal="center" vertical="center"/>
    </xf>
    <xf numFmtId="0" fontId="22" fillId="0" borderId="0" xfId="7" applyFont="1" applyBorder="1" applyAlignment="1">
      <alignment horizontal="left" vertical="top"/>
    </xf>
    <xf numFmtId="0" fontId="9" fillId="4" borderId="13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165" fontId="22" fillId="0" borderId="0" xfId="7" applyNumberFormat="1" applyFont="1" applyBorder="1" applyAlignment="1">
      <alignment horizontal="right" vertical="top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8" fillId="2" borderId="0" xfId="0" applyFont="1" applyFill="1" applyBorder="1"/>
    <xf numFmtId="164" fontId="30" fillId="2" borderId="0" xfId="2" applyNumberFormat="1" applyFont="1" applyFill="1" applyBorder="1" applyAlignment="1">
      <alignment horizontal="center" vertical="center"/>
    </xf>
    <xf numFmtId="10" fontId="26" fillId="7" borderId="10" xfId="0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29" fillId="5" borderId="7" xfId="0" applyFont="1" applyFill="1" applyBorder="1" applyAlignment="1">
      <alignment vertical="center" wrapText="1"/>
    </xf>
    <xf numFmtId="0" fontId="29" fillId="5" borderId="9" xfId="0" applyFont="1" applyFill="1" applyBorder="1" applyAlignment="1">
      <alignment vertical="center" wrapText="1"/>
    </xf>
    <xf numFmtId="0" fontId="26" fillId="7" borderId="11" xfId="0" applyFont="1" applyFill="1" applyBorder="1" applyAlignment="1">
      <alignment horizontal="center" vertical="center"/>
    </xf>
    <xf numFmtId="165" fontId="31" fillId="0" borderId="13" xfId="7" applyNumberFormat="1" applyFont="1" applyBorder="1" applyAlignment="1">
      <alignment horizontal="right" vertical="center"/>
    </xf>
    <xf numFmtId="164" fontId="29" fillId="5" borderId="13" xfId="2" applyNumberFormat="1" applyFont="1" applyFill="1" applyBorder="1" applyAlignment="1">
      <alignment horizontal="center" vertical="center"/>
    </xf>
    <xf numFmtId="164" fontId="32" fillId="4" borderId="13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7" fillId="4" borderId="13" xfId="0" applyNumberFormat="1" applyFont="1" applyFill="1" applyBorder="1" applyAlignment="1">
      <alignment horizontal="center" vertical="center"/>
    </xf>
    <xf numFmtId="10" fontId="33" fillId="7" borderId="10" xfId="0" applyNumberFormat="1" applyFont="1" applyFill="1" applyBorder="1" applyAlignment="1">
      <alignment horizontal="center" vertical="center"/>
    </xf>
    <xf numFmtId="10" fontId="33" fillId="7" borderId="11" xfId="0" applyNumberFormat="1" applyFont="1" applyFill="1" applyBorder="1" applyAlignment="1">
      <alignment horizontal="center" vertical="center"/>
    </xf>
    <xf numFmtId="10" fontId="9" fillId="4" borderId="4" xfId="0" applyNumberFormat="1" applyFont="1" applyFill="1" applyBorder="1" applyAlignment="1">
      <alignment horizontal="center" vertical="center"/>
    </xf>
    <xf numFmtId="165" fontId="34" fillId="0" borderId="13" xfId="7" applyNumberFormat="1" applyFont="1" applyBorder="1" applyAlignment="1">
      <alignment horizontal="center" vertical="center"/>
    </xf>
    <xf numFmtId="165" fontId="35" fillId="0" borderId="13" xfId="7" applyNumberFormat="1" applyFont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6" fillId="5" borderId="12" xfId="0" applyFont="1" applyFill="1" applyBorder="1" applyAlignment="1">
      <alignment horizontal="center" vertical="center" wrapText="1"/>
    </xf>
    <xf numFmtId="164" fontId="36" fillId="5" borderId="4" xfId="2" applyNumberFormat="1" applyFont="1" applyFill="1" applyBorder="1" applyAlignment="1">
      <alignment horizontal="center" vertical="center"/>
    </xf>
    <xf numFmtId="0" fontId="37" fillId="4" borderId="12" xfId="0" applyFont="1" applyFill="1" applyBorder="1" applyAlignment="1">
      <alignment horizontal="center" vertical="center" wrapText="1"/>
    </xf>
    <xf numFmtId="164" fontId="37" fillId="4" borderId="4" xfId="2" applyNumberFormat="1" applyFont="1" applyFill="1" applyBorder="1" applyAlignment="1">
      <alignment horizontal="center" vertical="center"/>
    </xf>
    <xf numFmtId="3" fontId="36" fillId="6" borderId="12" xfId="4" applyNumberFormat="1" applyFont="1" applyFill="1" applyBorder="1" applyAlignment="1">
      <alignment horizontal="center" vertical="center" wrapText="1"/>
    </xf>
    <xf numFmtId="165" fontId="34" fillId="0" borderId="2" xfId="7" applyNumberFormat="1" applyFont="1" applyBorder="1" applyAlignment="1">
      <alignment horizontal="center" vertical="center"/>
    </xf>
    <xf numFmtId="165" fontId="34" fillId="0" borderId="13" xfId="7" applyNumberFormat="1" applyFont="1" applyBorder="1" applyAlignment="1">
      <alignment horizontal="right" vertical="top"/>
    </xf>
    <xf numFmtId="165" fontId="34" fillId="0" borderId="21" xfId="7" applyNumberFormat="1" applyFont="1" applyBorder="1" applyAlignment="1">
      <alignment horizontal="center" vertical="center"/>
    </xf>
    <xf numFmtId="166" fontId="34" fillId="0" borderId="22" xfId="7" applyNumberFormat="1" applyFont="1" applyBorder="1" applyAlignment="1">
      <alignment horizontal="center" vertical="center"/>
    </xf>
    <xf numFmtId="165" fontId="34" fillId="0" borderId="22" xfId="7" applyNumberFormat="1" applyFont="1" applyBorder="1" applyAlignment="1">
      <alignment horizontal="center" vertical="center"/>
    </xf>
    <xf numFmtId="165" fontId="35" fillId="0" borderId="22" xfId="7" applyNumberFormat="1" applyFont="1" applyBorder="1" applyAlignment="1">
      <alignment horizontal="center" vertical="center"/>
    </xf>
    <xf numFmtId="166" fontId="35" fillId="0" borderId="23" xfId="7" applyNumberFormat="1" applyFont="1" applyBorder="1" applyAlignment="1">
      <alignment horizontal="center" vertical="center"/>
    </xf>
    <xf numFmtId="165" fontId="34" fillId="0" borderId="24" xfId="7" applyNumberFormat="1" applyFont="1" applyBorder="1" applyAlignment="1">
      <alignment horizontal="center" vertical="center"/>
    </xf>
    <xf numFmtId="166" fontId="34" fillId="0" borderId="13" xfId="7" applyNumberFormat="1" applyFont="1" applyBorder="1" applyAlignment="1">
      <alignment horizontal="center" vertical="center"/>
    </xf>
    <xf numFmtId="167" fontId="34" fillId="0" borderId="13" xfId="7" applyNumberFormat="1" applyFont="1" applyBorder="1" applyAlignment="1">
      <alignment horizontal="center" vertical="center"/>
    </xf>
    <xf numFmtId="167" fontId="35" fillId="0" borderId="25" xfId="7" applyNumberFormat="1" applyFont="1" applyBorder="1" applyAlignment="1">
      <alignment horizontal="center" vertical="center"/>
    </xf>
    <xf numFmtId="166" fontId="35" fillId="0" borderId="25" xfId="7" applyNumberFormat="1" applyFont="1" applyBorder="1" applyAlignment="1">
      <alignment horizontal="center" vertical="center"/>
    </xf>
    <xf numFmtId="165" fontId="34" fillId="11" borderId="26" xfId="7" applyNumberFormat="1" applyFont="1" applyFill="1" applyBorder="1" applyAlignment="1">
      <alignment horizontal="center" vertical="center"/>
    </xf>
    <xf numFmtId="166" fontId="34" fillId="11" borderId="27" xfId="7" applyNumberFormat="1" applyFont="1" applyFill="1" applyBorder="1" applyAlignment="1">
      <alignment horizontal="center" vertical="center"/>
    </xf>
    <xf numFmtId="165" fontId="34" fillId="11" borderId="27" xfId="7" applyNumberFormat="1" applyFont="1" applyFill="1" applyBorder="1" applyAlignment="1">
      <alignment horizontal="center" vertical="center"/>
    </xf>
    <xf numFmtId="165" fontId="35" fillId="11" borderId="27" xfId="7" applyNumberFormat="1" applyFont="1" applyFill="1" applyBorder="1" applyAlignment="1">
      <alignment horizontal="center" vertical="center"/>
    </xf>
    <xf numFmtId="166" fontId="35" fillId="11" borderId="28" xfId="7" applyNumberFormat="1" applyFont="1" applyFill="1" applyBorder="1" applyAlignment="1">
      <alignment horizontal="center" vertical="center"/>
    </xf>
    <xf numFmtId="0" fontId="29" fillId="0" borderId="0" xfId="0" applyFont="1"/>
    <xf numFmtId="0" fontId="29" fillId="2" borderId="0" xfId="0" applyFont="1" applyFill="1" applyBorder="1"/>
    <xf numFmtId="164" fontId="10" fillId="2" borderId="0" xfId="2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/>
    <xf numFmtId="0" fontId="30" fillId="2" borderId="0" xfId="0" applyFont="1" applyFill="1" applyBorder="1"/>
    <xf numFmtId="0" fontId="28" fillId="2" borderId="0" xfId="0" applyFont="1" applyFill="1"/>
    <xf numFmtId="0" fontId="29" fillId="2" borderId="0" xfId="0" applyFont="1" applyFill="1"/>
    <xf numFmtId="10" fontId="29" fillId="2" borderId="0" xfId="0" applyNumberFormat="1" applyFont="1" applyFill="1" applyBorder="1"/>
    <xf numFmtId="0" fontId="5" fillId="3" borderId="0" xfId="0" applyFont="1" applyFill="1" applyAlignment="1">
      <alignment vertical="center" wrapText="1"/>
    </xf>
    <xf numFmtId="0" fontId="14" fillId="8" borderId="0" xfId="0" applyFont="1" applyFill="1" applyAlignment="1">
      <alignment vertical="center" wrapText="1"/>
    </xf>
    <xf numFmtId="165" fontId="30" fillId="2" borderId="0" xfId="7" applyNumberFormat="1" applyFont="1" applyFill="1" applyBorder="1" applyAlignment="1">
      <alignment horizontal="center" vertical="center"/>
    </xf>
    <xf numFmtId="3" fontId="4" fillId="12" borderId="0" xfId="4" applyNumberFormat="1" applyFont="1" applyFill="1" applyBorder="1" applyAlignment="1">
      <alignment horizontal="center" vertical="center" wrapText="1"/>
    </xf>
    <xf numFmtId="164" fontId="4" fillId="2" borderId="0" xfId="2" applyNumberFormat="1" applyFont="1" applyFill="1" applyBorder="1" applyAlignment="1">
      <alignment horizontal="center" vertical="center"/>
    </xf>
    <xf numFmtId="164" fontId="28" fillId="2" borderId="0" xfId="0" applyNumberFormat="1" applyFont="1" applyFill="1" applyBorder="1"/>
    <xf numFmtId="0" fontId="28" fillId="0" borderId="0" xfId="0" applyFont="1"/>
    <xf numFmtId="9" fontId="28" fillId="0" borderId="0" xfId="2" applyFont="1"/>
    <xf numFmtId="0" fontId="4" fillId="7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9" borderId="3" xfId="0" applyFont="1" applyFill="1" applyBorder="1" applyAlignment="1">
      <alignment horizontal="left" vertical="center"/>
    </xf>
    <xf numFmtId="0" fontId="7" fillId="9" borderId="5" xfId="0" applyFont="1" applyFill="1" applyBorder="1" applyAlignment="1">
      <alignment horizontal="left" vertical="center"/>
    </xf>
    <xf numFmtId="0" fontId="7" fillId="9" borderId="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29" fillId="5" borderId="3" xfId="0" applyFont="1" applyFill="1" applyBorder="1" applyAlignment="1">
      <alignment horizontal="left" vertical="center" wrapText="1"/>
    </xf>
    <xf numFmtId="0" fontId="29" fillId="5" borderId="5" xfId="0" applyFont="1" applyFill="1" applyBorder="1" applyAlignment="1">
      <alignment horizontal="left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14" fillId="8" borderId="0" xfId="0" applyFont="1" applyFill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4" fillId="0" borderId="3" xfId="7" applyFont="1" applyBorder="1" applyAlignment="1">
      <alignment horizontal="left" vertical="top" wrapText="1"/>
    </xf>
    <xf numFmtId="0" fontId="34" fillId="0" borderId="5" xfId="7" applyFont="1" applyBorder="1" applyAlignment="1">
      <alignment horizontal="left" vertical="top" wrapText="1"/>
    </xf>
    <xf numFmtId="0" fontId="34" fillId="0" borderId="20" xfId="7" applyFont="1" applyBorder="1" applyAlignment="1">
      <alignment horizontal="left" vertical="top" wrapText="1"/>
    </xf>
    <xf numFmtId="0" fontId="4" fillId="7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left" vertical="center" wrapText="1"/>
    </xf>
    <xf numFmtId="0" fontId="16" fillId="5" borderId="7" xfId="3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/>
    </xf>
    <xf numFmtId="0" fontId="29" fillId="5" borderId="2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16" fillId="0" borderId="0" xfId="0" applyFont="1" applyFill="1" applyAlignment="1">
      <alignment horizontal="left" wrapText="1"/>
    </xf>
    <xf numFmtId="10" fontId="4" fillId="7" borderId="3" xfId="0" applyNumberFormat="1" applyFont="1" applyFill="1" applyBorder="1" applyAlignment="1">
      <alignment horizontal="center" vertical="center"/>
    </xf>
    <xf numFmtId="10" fontId="4" fillId="7" borderId="5" xfId="0" applyNumberFormat="1" applyFont="1" applyFill="1" applyBorder="1" applyAlignment="1">
      <alignment horizontal="center" vertical="center"/>
    </xf>
    <xf numFmtId="10" fontId="4" fillId="7" borderId="6" xfId="0" applyNumberFormat="1" applyFont="1" applyFill="1" applyBorder="1" applyAlignment="1">
      <alignment horizontal="center" vertical="center"/>
    </xf>
    <xf numFmtId="0" fontId="34" fillId="0" borderId="3" xfId="7" applyFont="1" applyBorder="1" applyAlignment="1">
      <alignment vertical="top" wrapText="1"/>
    </xf>
    <xf numFmtId="0" fontId="34" fillId="0" borderId="5" xfId="7" applyFont="1" applyBorder="1" applyAlignment="1">
      <alignment vertical="top" wrapText="1"/>
    </xf>
    <xf numFmtId="0" fontId="34" fillId="0" borderId="20" xfId="7" applyFont="1" applyBorder="1" applyAlignment="1">
      <alignment vertical="top" wrapText="1"/>
    </xf>
    <xf numFmtId="0" fontId="16" fillId="2" borderId="0" xfId="3" applyFont="1" applyFill="1" applyBorder="1" applyAlignment="1">
      <alignment horizontal="left" vertical="center" wrapText="1"/>
    </xf>
    <xf numFmtId="0" fontId="34" fillId="11" borderId="3" xfId="7" applyFont="1" applyFill="1" applyBorder="1" applyAlignment="1">
      <alignment horizontal="left" vertical="top" wrapText="1"/>
    </xf>
    <xf numFmtId="0" fontId="34" fillId="11" borderId="5" xfId="7" applyFont="1" applyFill="1" applyBorder="1" applyAlignment="1">
      <alignment horizontal="left" vertical="top" wrapText="1"/>
    </xf>
    <xf numFmtId="0" fontId="34" fillId="11" borderId="20" xfId="7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</cellXfs>
  <cellStyles count="8">
    <cellStyle name="Coma" xfId="1" builtinId="3"/>
    <cellStyle name="Normal" xfId="0" builtinId="0"/>
    <cellStyle name="Normal_200_freq" xfId="4"/>
    <cellStyle name="Normal_Full4" xfId="6"/>
    <cellStyle name="Normal_Full4_1" xfId="7"/>
    <cellStyle name="Percentatge" xfId="2" builtinId="5"/>
    <cellStyle name="Percentual 2" xfId="5"/>
    <cellStyle name="Títol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Per</a:t>
            </a:r>
            <a:r>
              <a:rPr lang="ca-ES" baseline="0"/>
              <a:t> què has escollit aquesta escola/facultat per cursar aquests estudis?</a:t>
            </a:r>
            <a:endParaRPr lang="ca-E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8.5197018104366355E-3"/>
                  <c:y val="1.2132240272618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359602413915513E-2"/>
                  <c:y val="-4.8528961090472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Gràfics!$T$165:$Z$167</c:f>
              <c:multiLvlStrCache>
                <c:ptCount val="7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Gràfics!$T$168:$Z$168</c:f>
              <c:numCache>
                <c:formatCode>0.0%</c:formatCode>
                <c:ptCount val="7"/>
                <c:pt idx="0">
                  <c:v>0.20669291338582677</c:v>
                </c:pt>
                <c:pt idx="1">
                  <c:v>0.34448818897637795</c:v>
                </c:pt>
                <c:pt idx="2">
                  <c:v>8.6614173228346455E-2</c:v>
                </c:pt>
                <c:pt idx="3">
                  <c:v>0.23031496062992127</c:v>
                </c:pt>
                <c:pt idx="4">
                  <c:v>8.6614173228346455E-2</c:v>
                </c:pt>
                <c:pt idx="5">
                  <c:v>0.31889763779527558</c:v>
                </c:pt>
                <c:pt idx="6">
                  <c:v>0.18503937007874016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814208"/>
        <c:axId val="127542016"/>
        <c:axId val="0"/>
      </c:bar3DChart>
      <c:catAx>
        <c:axId val="120814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27542016"/>
        <c:crosses val="autoZero"/>
        <c:auto val="1"/>
        <c:lblAlgn val="ctr"/>
        <c:lblOffset val="100"/>
        <c:noMultiLvlLbl val="0"/>
      </c:catAx>
      <c:valAx>
        <c:axId val="127542016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crossAx val="12081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Per</a:t>
            </a:r>
            <a:r>
              <a:rPr lang="ca-ES" sz="1200" baseline="0"/>
              <a:t> què has escollit aquesta escola/facultat per cursar aquests estudis?</a:t>
            </a:r>
            <a:endParaRPr lang="ca-ES" sz="12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8.5197018104366355E-3"/>
                  <c:y val="1.2132240272618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359602413915513E-2"/>
                  <c:y val="-4.8528961090472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Gràfics!$T$165:$Z$167</c:f>
              <c:multiLvlStrCache>
                <c:ptCount val="7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Gràfics!$T$168:$Z$168</c:f>
              <c:numCache>
                <c:formatCode>0.0%</c:formatCode>
                <c:ptCount val="7"/>
                <c:pt idx="0">
                  <c:v>0.20669291338582677</c:v>
                </c:pt>
                <c:pt idx="1">
                  <c:v>0.34448818897637795</c:v>
                </c:pt>
                <c:pt idx="2">
                  <c:v>8.6614173228346455E-2</c:v>
                </c:pt>
                <c:pt idx="3">
                  <c:v>0.23031496062992127</c:v>
                </c:pt>
                <c:pt idx="4">
                  <c:v>8.6614173228346455E-2</c:v>
                </c:pt>
                <c:pt idx="5">
                  <c:v>0.31889763779527558</c:v>
                </c:pt>
                <c:pt idx="6">
                  <c:v>0.18503937007874016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629184"/>
        <c:axId val="151635072"/>
        <c:axId val="0"/>
      </c:bar3DChart>
      <c:catAx>
        <c:axId val="15162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51635072"/>
        <c:crosses val="autoZero"/>
        <c:auto val="1"/>
        <c:lblAlgn val="ctr"/>
        <c:lblOffset val="100"/>
        <c:noMultiLvlLbl val="0"/>
      </c:catAx>
      <c:valAx>
        <c:axId val="151635072"/>
        <c:scaling>
          <c:orientation val="minMax"/>
          <c:max val="1"/>
        </c:scaling>
        <c:delete val="1"/>
        <c:axPos val="l"/>
        <c:numFmt formatCode="0.0%" sourceLinked="1"/>
        <c:majorTickMark val="out"/>
        <c:minorTickMark val="none"/>
        <c:tickLblPos val="nextTo"/>
        <c:crossAx val="15162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Per</a:t>
            </a:r>
            <a:r>
              <a:rPr lang="ca-ES" sz="1200" baseline="0"/>
              <a:t> què has escollit aquest escola/facultat per cursar aquests estudis?</a:t>
            </a:r>
            <a:endParaRPr lang="ca-ES" sz="12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Comparativa!$G$127:$H$132</c:f>
              <c:multiLvlStrCache>
                <c:ptCount val="6"/>
                <c:lvl>
                  <c:pt idx="0">
                    <c:v>Són els estudis que m'agraden més</c:v>
                  </c:pt>
                  <c:pt idx="1">
                    <c:v>Són estudis amb una bona sortida laboral</c:v>
                  </c:pt>
                  <c:pt idx="2">
                    <c:v>La família</c:v>
                  </c:pt>
                  <c:pt idx="3">
                    <c:v>Les amistats</c:v>
                  </c:pt>
                  <c:pt idx="4">
                    <c:v>El professorat</c:v>
                  </c:pt>
                  <c:pt idx="5">
                    <c:v>Altres</c:v>
                  </c:pt>
                </c:lvl>
                <c:lvl>
                  <c:pt idx="0">
                    <c:v>Me'ls han recomanat:</c:v>
                  </c:pt>
                </c:lvl>
              </c:multiLvlStrCache>
            </c:multiLvlStrRef>
          </c:cat>
          <c:val>
            <c:numRef>
              <c:f>Comparativa!$I$127:$I$132</c:f>
              <c:numCache>
                <c:formatCode>0%</c:formatCode>
                <c:ptCount val="6"/>
                <c:pt idx="0">
                  <c:v>0.78809523809523807</c:v>
                </c:pt>
                <c:pt idx="1">
                  <c:v>0.27380952380952384</c:v>
                </c:pt>
                <c:pt idx="2">
                  <c:v>3.0952380952380953E-2</c:v>
                </c:pt>
                <c:pt idx="3">
                  <c:v>3.8095238095238099E-2</c:v>
                </c:pt>
                <c:pt idx="4">
                  <c:v>1.6666666666666666E-2</c:v>
                </c:pt>
                <c:pt idx="5">
                  <c:v>2.3809523809523808E-2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725184"/>
        <c:axId val="155735552"/>
        <c:axId val="0"/>
      </c:bar3DChart>
      <c:catAx>
        <c:axId val="155725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55735552"/>
        <c:crosses val="autoZero"/>
        <c:auto val="1"/>
        <c:lblAlgn val="ctr"/>
        <c:lblOffset val="100"/>
        <c:noMultiLvlLbl val="0"/>
      </c:catAx>
      <c:valAx>
        <c:axId val="1557355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572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7.png"/><Relationship Id="rId3" Type="http://schemas.openxmlformats.org/officeDocument/2006/relationships/image" Target="../media/image19.png"/><Relationship Id="rId7" Type="http://schemas.openxmlformats.org/officeDocument/2006/relationships/image" Target="../media/image21.png"/><Relationship Id="rId12" Type="http://schemas.openxmlformats.org/officeDocument/2006/relationships/image" Target="../media/image23.png"/><Relationship Id="rId2" Type="http://schemas.openxmlformats.org/officeDocument/2006/relationships/image" Target="../media/image1.png"/><Relationship Id="rId16" Type="http://schemas.openxmlformats.org/officeDocument/2006/relationships/chart" Target="../charts/chart3.xml"/><Relationship Id="rId1" Type="http://schemas.openxmlformats.org/officeDocument/2006/relationships/image" Target="../media/image18.png"/><Relationship Id="rId6" Type="http://schemas.openxmlformats.org/officeDocument/2006/relationships/image" Target="../media/image4.png"/><Relationship Id="rId11" Type="http://schemas.openxmlformats.org/officeDocument/2006/relationships/image" Target="../media/image6.png"/><Relationship Id="rId5" Type="http://schemas.openxmlformats.org/officeDocument/2006/relationships/image" Target="../media/image20.png"/><Relationship Id="rId15" Type="http://schemas.openxmlformats.org/officeDocument/2006/relationships/image" Target="../media/image8.png"/><Relationship Id="rId10" Type="http://schemas.openxmlformats.org/officeDocument/2006/relationships/image" Target="../media/image22.png"/><Relationship Id="rId4" Type="http://schemas.openxmlformats.org/officeDocument/2006/relationships/image" Target="../media/image2.png"/><Relationship Id="rId9" Type="http://schemas.openxmlformats.org/officeDocument/2006/relationships/chart" Target="../charts/chart2.xml"/><Relationship Id="rId14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355</xdr:row>
      <xdr:rowOff>95250</xdr:rowOff>
    </xdr:from>
    <xdr:to>
      <xdr:col>1</xdr:col>
      <xdr:colOff>485775</xdr:colOff>
      <xdr:row>355</xdr:row>
      <xdr:rowOff>95250</xdr:rowOff>
    </xdr:to>
    <xdr:cxnSp macro="">
      <xdr:nvCxnSpPr>
        <xdr:cNvPr id="3" name="Connector recte 2"/>
        <xdr:cNvCxnSpPr/>
      </xdr:nvCxnSpPr>
      <xdr:spPr>
        <a:xfrm flipH="1">
          <a:off x="619125" y="72590025"/>
          <a:ext cx="476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355</xdr:row>
      <xdr:rowOff>104775</xdr:rowOff>
    </xdr:from>
    <xdr:to>
      <xdr:col>1</xdr:col>
      <xdr:colOff>0</xdr:colOff>
      <xdr:row>360</xdr:row>
      <xdr:rowOff>114300</xdr:rowOff>
    </xdr:to>
    <xdr:cxnSp macro="">
      <xdr:nvCxnSpPr>
        <xdr:cNvPr id="7" name="Connector recte 6"/>
        <xdr:cNvCxnSpPr/>
      </xdr:nvCxnSpPr>
      <xdr:spPr>
        <a:xfrm>
          <a:off x="609600" y="72599550"/>
          <a:ext cx="0" cy="1466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360</xdr:row>
      <xdr:rowOff>133350</xdr:rowOff>
    </xdr:from>
    <xdr:to>
      <xdr:col>2</xdr:col>
      <xdr:colOff>666750</xdr:colOff>
      <xdr:row>360</xdr:row>
      <xdr:rowOff>133350</xdr:rowOff>
    </xdr:to>
    <xdr:cxnSp macro="">
      <xdr:nvCxnSpPr>
        <xdr:cNvPr id="10" name="Connector de fletxa recta 9"/>
        <xdr:cNvCxnSpPr/>
      </xdr:nvCxnSpPr>
      <xdr:spPr>
        <a:xfrm>
          <a:off x="638175" y="74085450"/>
          <a:ext cx="12477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9</xdr:col>
      <xdr:colOff>476250</xdr:colOff>
      <xdr:row>30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9</xdr:col>
      <xdr:colOff>476250</xdr:colOff>
      <xdr:row>57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437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59</xdr:row>
      <xdr:rowOff>76200</xdr:rowOff>
    </xdr:from>
    <xdr:to>
      <xdr:col>9</xdr:col>
      <xdr:colOff>476250</xdr:colOff>
      <xdr:row>84</xdr:row>
      <xdr:rowOff>76200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88</xdr:row>
      <xdr:rowOff>19050</xdr:rowOff>
    </xdr:from>
    <xdr:to>
      <xdr:col>9</xdr:col>
      <xdr:colOff>476250</xdr:colOff>
      <xdr:row>113</xdr:row>
      <xdr:rowOff>19050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3075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171450</xdr:rowOff>
    </xdr:from>
    <xdr:to>
      <xdr:col>9</xdr:col>
      <xdr:colOff>476250</xdr:colOff>
      <xdr:row>141</xdr:row>
      <xdr:rowOff>171450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1715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180</xdr:row>
      <xdr:rowOff>114300</xdr:rowOff>
    </xdr:from>
    <xdr:to>
      <xdr:col>9</xdr:col>
      <xdr:colOff>476250</xdr:colOff>
      <xdr:row>205</xdr:row>
      <xdr:rowOff>114300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655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209</xdr:row>
      <xdr:rowOff>28575</xdr:rowOff>
    </xdr:from>
    <xdr:to>
      <xdr:col>9</xdr:col>
      <xdr:colOff>485775</xdr:colOff>
      <xdr:row>234</xdr:row>
      <xdr:rowOff>28575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439477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237</xdr:row>
      <xdr:rowOff>95250</xdr:rowOff>
    </xdr:from>
    <xdr:to>
      <xdr:col>9</xdr:col>
      <xdr:colOff>476250</xdr:colOff>
      <xdr:row>262</xdr:row>
      <xdr:rowOff>95250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0495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268</xdr:row>
      <xdr:rowOff>28575</xdr:rowOff>
    </xdr:from>
    <xdr:to>
      <xdr:col>9</xdr:col>
      <xdr:colOff>476250</xdr:colOff>
      <xdr:row>293</xdr:row>
      <xdr:rowOff>28575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4377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296</xdr:row>
      <xdr:rowOff>152400</xdr:rowOff>
    </xdr:from>
    <xdr:to>
      <xdr:col>9</xdr:col>
      <xdr:colOff>476250</xdr:colOff>
      <xdr:row>321</xdr:row>
      <xdr:rowOff>152400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9016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325</xdr:row>
      <xdr:rowOff>123825</xdr:rowOff>
    </xdr:from>
    <xdr:to>
      <xdr:col>9</xdr:col>
      <xdr:colOff>476250</xdr:colOff>
      <xdr:row>350</xdr:row>
      <xdr:rowOff>123825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9752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355</xdr:row>
      <xdr:rowOff>152400</xdr:rowOff>
    </xdr:from>
    <xdr:to>
      <xdr:col>9</xdr:col>
      <xdr:colOff>476250</xdr:colOff>
      <xdr:row>380</xdr:row>
      <xdr:rowOff>152400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411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385</xdr:row>
      <xdr:rowOff>123825</xdr:rowOff>
    </xdr:from>
    <xdr:to>
      <xdr:col>9</xdr:col>
      <xdr:colOff>476250</xdr:colOff>
      <xdr:row>410</xdr:row>
      <xdr:rowOff>123825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2752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414</xdr:row>
      <xdr:rowOff>114300</xdr:rowOff>
    </xdr:from>
    <xdr:to>
      <xdr:col>9</xdr:col>
      <xdr:colOff>476250</xdr:colOff>
      <xdr:row>439</xdr:row>
      <xdr:rowOff>114300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444</xdr:row>
      <xdr:rowOff>123825</xdr:rowOff>
    </xdr:from>
    <xdr:to>
      <xdr:col>9</xdr:col>
      <xdr:colOff>476250</xdr:colOff>
      <xdr:row>469</xdr:row>
      <xdr:rowOff>123825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06702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3</xdr:row>
      <xdr:rowOff>66675</xdr:rowOff>
    </xdr:from>
    <xdr:to>
      <xdr:col>6</xdr:col>
      <xdr:colOff>38100</xdr:colOff>
      <xdr:row>5</xdr:row>
      <xdr:rowOff>104775</xdr:rowOff>
    </xdr:to>
    <xdr:sp macro="" textlink="">
      <xdr:nvSpPr>
        <xdr:cNvPr id="17" name="QuadreDeText 16"/>
        <xdr:cNvSpPr txBox="1"/>
      </xdr:nvSpPr>
      <xdr:spPr>
        <a:xfrm>
          <a:off x="952500" y="12858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228600</xdr:colOff>
      <xdr:row>30</xdr:row>
      <xdr:rowOff>47625</xdr:rowOff>
    </xdr:from>
    <xdr:to>
      <xdr:col>5</xdr:col>
      <xdr:colOff>533400</xdr:colOff>
      <xdr:row>32</xdr:row>
      <xdr:rowOff>85725</xdr:rowOff>
    </xdr:to>
    <xdr:sp macro="" textlink="">
      <xdr:nvSpPr>
        <xdr:cNvPr id="18" name="QuadreDeText 17"/>
        <xdr:cNvSpPr txBox="1"/>
      </xdr:nvSpPr>
      <xdr:spPr>
        <a:xfrm>
          <a:off x="838200" y="64103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228600</xdr:colOff>
      <xdr:row>57</xdr:row>
      <xdr:rowOff>28575</xdr:rowOff>
    </xdr:from>
    <xdr:to>
      <xdr:col>5</xdr:col>
      <xdr:colOff>533400</xdr:colOff>
      <xdr:row>59</xdr:row>
      <xdr:rowOff>66675</xdr:rowOff>
    </xdr:to>
    <xdr:sp macro="" textlink="">
      <xdr:nvSpPr>
        <xdr:cNvPr id="19" name="QuadreDeText 18"/>
        <xdr:cNvSpPr txBox="1"/>
      </xdr:nvSpPr>
      <xdr:spPr>
        <a:xfrm>
          <a:off x="838200" y="115347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85</xdr:row>
      <xdr:rowOff>66675</xdr:rowOff>
    </xdr:from>
    <xdr:to>
      <xdr:col>9</xdr:col>
      <xdr:colOff>295275</xdr:colOff>
      <xdr:row>87</xdr:row>
      <xdr:rowOff>104775</xdr:rowOff>
    </xdr:to>
    <xdr:sp macro="" textlink="">
      <xdr:nvSpPr>
        <xdr:cNvPr id="20" name="QuadreDeText 19"/>
        <xdr:cNvSpPr txBox="1"/>
      </xdr:nvSpPr>
      <xdr:spPr>
        <a:xfrm>
          <a:off x="0" y="169068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38100</xdr:colOff>
      <xdr:row>113</xdr:row>
      <xdr:rowOff>180975</xdr:rowOff>
    </xdr:from>
    <xdr:to>
      <xdr:col>8</xdr:col>
      <xdr:colOff>133350</xdr:colOff>
      <xdr:row>116</xdr:row>
      <xdr:rowOff>28575</xdr:rowOff>
    </xdr:to>
    <xdr:sp macro="" textlink="">
      <xdr:nvSpPr>
        <xdr:cNvPr id="21" name="QuadreDeText 20"/>
        <xdr:cNvSpPr txBox="1"/>
      </xdr:nvSpPr>
      <xdr:spPr>
        <a:xfrm>
          <a:off x="38100" y="223551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19050</xdr:colOff>
      <xdr:row>176</xdr:row>
      <xdr:rowOff>85724</xdr:rowOff>
    </xdr:from>
    <xdr:to>
      <xdr:col>9</xdr:col>
      <xdr:colOff>38101</xdr:colOff>
      <xdr:row>180</xdr:row>
      <xdr:rowOff>114299</xdr:rowOff>
    </xdr:to>
    <xdr:sp macro="" textlink="">
      <xdr:nvSpPr>
        <xdr:cNvPr id="22" name="QuadreDeText 21"/>
        <xdr:cNvSpPr txBox="1"/>
      </xdr:nvSpPr>
      <xdr:spPr>
        <a:xfrm>
          <a:off x="19050" y="27974924"/>
          <a:ext cx="5505451" cy="7905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de promoció dels estudis de la UPC?</a:t>
          </a:r>
          <a:endParaRPr lang="ca-ES" sz="1100" b="1"/>
        </a:p>
      </xdr:txBody>
    </xdr:sp>
    <xdr:clientData/>
  </xdr:twoCellAnchor>
  <xdr:twoCellAnchor>
    <xdr:from>
      <xdr:col>1</xdr:col>
      <xdr:colOff>371475</xdr:colOff>
      <xdr:row>206</xdr:row>
      <xdr:rowOff>123825</xdr:rowOff>
    </xdr:from>
    <xdr:to>
      <xdr:col>6</xdr:col>
      <xdr:colOff>66675</xdr:colOff>
      <xdr:row>208</xdr:row>
      <xdr:rowOff>161925</xdr:rowOff>
    </xdr:to>
    <xdr:sp macro="" textlink="">
      <xdr:nvSpPr>
        <xdr:cNvPr id="23" name="QuadreDeText 22"/>
        <xdr:cNvSpPr txBox="1"/>
      </xdr:nvSpPr>
      <xdr:spPr>
        <a:xfrm>
          <a:off x="981075" y="339185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</a:t>
          </a:r>
          <a:r>
            <a:rPr lang="ca-ES" sz="1800" b="1" baseline="0"/>
            <a:t> d'orientació</a:t>
          </a:r>
          <a:endParaRPr lang="ca-ES" sz="1100" b="1"/>
        </a:p>
      </xdr:txBody>
    </xdr:sp>
    <xdr:clientData/>
  </xdr:twoCellAnchor>
  <xdr:twoCellAnchor>
    <xdr:from>
      <xdr:col>0</xdr:col>
      <xdr:colOff>342900</xdr:colOff>
      <xdr:row>234</xdr:row>
      <xdr:rowOff>114300</xdr:rowOff>
    </xdr:from>
    <xdr:to>
      <xdr:col>7</xdr:col>
      <xdr:colOff>552450</xdr:colOff>
      <xdr:row>236</xdr:row>
      <xdr:rowOff>152400</xdr:rowOff>
    </xdr:to>
    <xdr:sp macro="" textlink="">
      <xdr:nvSpPr>
        <xdr:cNvPr id="24" name="QuadreDeText 23"/>
        <xdr:cNvSpPr txBox="1"/>
      </xdr:nvSpPr>
      <xdr:spPr>
        <a:xfrm>
          <a:off x="342900" y="45339000"/>
          <a:ext cx="44767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 canals</a:t>
          </a:r>
          <a:r>
            <a:rPr lang="ca-ES" sz="1800" b="1" baseline="0"/>
            <a:t>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228600</xdr:colOff>
      <xdr:row>263</xdr:row>
      <xdr:rowOff>85725</xdr:rowOff>
    </xdr:from>
    <xdr:to>
      <xdr:col>8</xdr:col>
      <xdr:colOff>571499</xdr:colOff>
      <xdr:row>267</xdr:row>
      <xdr:rowOff>180975</xdr:rowOff>
    </xdr:to>
    <xdr:sp macro="" textlink="">
      <xdr:nvSpPr>
        <xdr:cNvPr id="25" name="QuadreDeText 24"/>
        <xdr:cNvSpPr txBox="1"/>
      </xdr:nvSpPr>
      <xdr:spPr>
        <a:xfrm>
          <a:off x="228600" y="44548425"/>
          <a:ext cx="5219699" cy="8572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graduar-te a la UPC hauràs d'acreditar la competència en una tercera llengua. Disposes d'algun d'aquests certificats d'anglès de nivell B2.2?</a:t>
          </a:r>
          <a:endParaRPr lang="ca-ES" sz="2400">
            <a:effectLst/>
          </a:endParaRPr>
        </a:p>
      </xdr:txBody>
    </xdr:sp>
    <xdr:clientData/>
  </xdr:twoCellAnchor>
  <xdr:twoCellAnchor>
    <xdr:from>
      <xdr:col>0</xdr:col>
      <xdr:colOff>342900</xdr:colOff>
      <xdr:row>294</xdr:row>
      <xdr:rowOff>104775</xdr:rowOff>
    </xdr:from>
    <xdr:to>
      <xdr:col>7</xdr:col>
      <xdr:colOff>552450</xdr:colOff>
      <xdr:row>296</xdr:row>
      <xdr:rowOff>142875</xdr:rowOff>
    </xdr:to>
    <xdr:sp macro="" textlink="">
      <xdr:nvSpPr>
        <xdr:cNvPr id="26" name="QuadreDeText 25"/>
        <xdr:cNvSpPr txBox="1"/>
      </xdr:nvSpPr>
      <xdr:spPr>
        <a:xfrm>
          <a:off x="342900" y="50472975"/>
          <a:ext cx="44767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T'ha resultat útil la presentació feta?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323</xdr:row>
      <xdr:rowOff>0</xdr:rowOff>
    </xdr:from>
    <xdr:to>
      <xdr:col>7</xdr:col>
      <xdr:colOff>209550</xdr:colOff>
      <xdr:row>325</xdr:row>
      <xdr:rowOff>38100</xdr:rowOff>
    </xdr:to>
    <xdr:sp macro="" textlink="">
      <xdr:nvSpPr>
        <xdr:cNvPr id="27" name="QuadreDeText 26"/>
        <xdr:cNvSpPr txBox="1"/>
      </xdr:nvSpPr>
      <xdr:spPr>
        <a:xfrm>
          <a:off x="0" y="55892700"/>
          <a:ext cx="44767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trobat a faltar alguna informació?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351</xdr:row>
      <xdr:rowOff>190499</xdr:rowOff>
    </xdr:from>
    <xdr:to>
      <xdr:col>7</xdr:col>
      <xdr:colOff>390524</xdr:colOff>
      <xdr:row>355</xdr:row>
      <xdr:rowOff>85724</xdr:rowOff>
    </xdr:to>
    <xdr:sp macro="" textlink="">
      <xdr:nvSpPr>
        <xdr:cNvPr id="28" name="QuadreDeText 27"/>
        <xdr:cNvSpPr txBox="1"/>
      </xdr:nvSpPr>
      <xdr:spPr>
        <a:xfrm>
          <a:off x="0" y="61417199"/>
          <a:ext cx="4657724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Marca l'equipament TIC del que disposes: Ordinador de taula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382</xdr:row>
      <xdr:rowOff>0</xdr:rowOff>
    </xdr:from>
    <xdr:to>
      <xdr:col>7</xdr:col>
      <xdr:colOff>390524</xdr:colOff>
      <xdr:row>385</xdr:row>
      <xdr:rowOff>85725</xdr:rowOff>
    </xdr:to>
    <xdr:sp macro="" textlink="">
      <xdr:nvSpPr>
        <xdr:cNvPr id="29" name="QuadreDeText 28"/>
        <xdr:cNvSpPr txBox="1"/>
      </xdr:nvSpPr>
      <xdr:spPr>
        <a:xfrm>
          <a:off x="0" y="67132200"/>
          <a:ext cx="4657724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Marca l'equipament TIC del que disposes: Ordinador portàtil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411</xdr:row>
      <xdr:rowOff>0</xdr:rowOff>
    </xdr:from>
    <xdr:to>
      <xdr:col>7</xdr:col>
      <xdr:colOff>390524</xdr:colOff>
      <xdr:row>414</xdr:row>
      <xdr:rowOff>85725</xdr:rowOff>
    </xdr:to>
    <xdr:sp macro="" textlink="">
      <xdr:nvSpPr>
        <xdr:cNvPr id="30" name="QuadreDeText 29"/>
        <xdr:cNvSpPr txBox="1"/>
      </xdr:nvSpPr>
      <xdr:spPr>
        <a:xfrm>
          <a:off x="0" y="72656700"/>
          <a:ext cx="4657724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Marca l'equipament TIC del que disposes: Tablet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440</xdr:row>
      <xdr:rowOff>180975</xdr:rowOff>
    </xdr:from>
    <xdr:to>
      <xdr:col>7</xdr:col>
      <xdr:colOff>390524</xdr:colOff>
      <xdr:row>444</xdr:row>
      <xdr:rowOff>76200</xdr:rowOff>
    </xdr:to>
    <xdr:sp macro="" textlink="">
      <xdr:nvSpPr>
        <xdr:cNvPr id="31" name="QuadreDeText 30"/>
        <xdr:cNvSpPr txBox="1"/>
      </xdr:nvSpPr>
      <xdr:spPr>
        <a:xfrm>
          <a:off x="0" y="78362175"/>
          <a:ext cx="4657724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Marca l'equipament TIC del que disposes: Ordinador de taula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143</xdr:row>
      <xdr:rowOff>76200</xdr:rowOff>
    </xdr:from>
    <xdr:to>
      <xdr:col>8</xdr:col>
      <xdr:colOff>95250</xdr:colOff>
      <xdr:row>147</xdr:row>
      <xdr:rowOff>76200</xdr:rowOff>
    </xdr:to>
    <xdr:sp macro="" textlink="">
      <xdr:nvSpPr>
        <xdr:cNvPr id="40" name="QuadreDeText 39"/>
        <xdr:cNvSpPr txBox="1"/>
      </xdr:nvSpPr>
      <xdr:spPr>
        <a:xfrm>
          <a:off x="0" y="27965400"/>
          <a:ext cx="4972050" cy="762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473</xdr:row>
      <xdr:rowOff>104775</xdr:rowOff>
    </xdr:from>
    <xdr:to>
      <xdr:col>9</xdr:col>
      <xdr:colOff>504825</xdr:colOff>
      <xdr:row>498</xdr:row>
      <xdr:rowOff>142875</xdr:rowOff>
    </xdr:to>
    <xdr:pic>
      <xdr:nvPicPr>
        <xdr:cNvPr id="32" name="Imatge 3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908589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7</xdr:col>
      <xdr:colOff>390524</xdr:colOff>
      <xdr:row>473</xdr:row>
      <xdr:rowOff>85725</xdr:rowOff>
    </xdr:to>
    <xdr:sp macro="" textlink="">
      <xdr:nvSpPr>
        <xdr:cNvPr id="35" name="QuadreDeText 34"/>
        <xdr:cNvSpPr txBox="1"/>
      </xdr:nvSpPr>
      <xdr:spPr>
        <a:xfrm>
          <a:off x="0" y="90182700"/>
          <a:ext cx="4657724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Utilitzes</a:t>
          </a:r>
          <a:r>
            <a:rPr lang="ca-ES" sz="1800" b="1" baseline="0"/>
            <a:t> les xarxes socials per comunicar-te i/o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503</xdr:row>
      <xdr:rowOff>0</xdr:rowOff>
    </xdr:from>
    <xdr:to>
      <xdr:col>9</xdr:col>
      <xdr:colOff>504825</xdr:colOff>
      <xdr:row>528</xdr:row>
      <xdr:rowOff>38100</xdr:rowOff>
    </xdr:to>
    <xdr:pic>
      <xdr:nvPicPr>
        <xdr:cNvPr id="33" name="Imatge 3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964692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499</xdr:row>
      <xdr:rowOff>76200</xdr:rowOff>
    </xdr:from>
    <xdr:to>
      <xdr:col>7</xdr:col>
      <xdr:colOff>400049</xdr:colOff>
      <xdr:row>502</xdr:row>
      <xdr:rowOff>161925</xdr:rowOff>
    </xdr:to>
    <xdr:sp macro="" textlink="">
      <xdr:nvSpPr>
        <xdr:cNvPr id="37" name="QuadreDeText 36"/>
        <xdr:cNvSpPr txBox="1"/>
      </xdr:nvSpPr>
      <xdr:spPr>
        <a:xfrm>
          <a:off x="9525" y="95783400"/>
          <a:ext cx="4657724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Segueixes algun perfil de xarxa social de la UPC o l'EUETIB?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147</xdr:row>
      <xdr:rowOff>128587</xdr:rowOff>
    </xdr:from>
    <xdr:to>
      <xdr:col>14</xdr:col>
      <xdr:colOff>409575</xdr:colOff>
      <xdr:row>175</xdr:row>
      <xdr:rowOff>28575</xdr:rowOff>
    </xdr:to>
    <xdr:graphicFrame macro="">
      <xdr:nvGraphicFramePr>
        <xdr:cNvPr id="36" name="Gràfic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9525</xdr:rowOff>
    </xdr:from>
    <xdr:to>
      <xdr:col>9</xdr:col>
      <xdr:colOff>504825</xdr:colOff>
      <xdr:row>32</xdr:row>
      <xdr:rowOff>47625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30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7</xdr:row>
      <xdr:rowOff>9525</xdr:rowOff>
    </xdr:from>
    <xdr:to>
      <xdr:col>20</xdr:col>
      <xdr:colOff>485775</xdr:colOff>
      <xdr:row>32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34302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35</xdr:row>
      <xdr:rowOff>19050</xdr:rowOff>
    </xdr:from>
    <xdr:to>
      <xdr:col>9</xdr:col>
      <xdr:colOff>514350</xdr:colOff>
      <xdr:row>60</xdr:row>
      <xdr:rowOff>57150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6686550"/>
          <a:ext cx="5991225" cy="480060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5</xdr:row>
      <xdr:rowOff>19050</xdr:rowOff>
    </xdr:from>
    <xdr:to>
      <xdr:col>4</xdr:col>
      <xdr:colOff>581025</xdr:colOff>
      <xdr:row>6</xdr:row>
      <xdr:rowOff>133350</xdr:rowOff>
    </xdr:to>
    <xdr:sp macro="" textlink="">
      <xdr:nvSpPr>
        <xdr:cNvPr id="5" name="QuadreDeText 4"/>
        <xdr:cNvSpPr txBox="1"/>
      </xdr:nvSpPr>
      <xdr:spPr>
        <a:xfrm>
          <a:off x="2019300" y="971550"/>
          <a:ext cx="10001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sng"/>
            <a:t>Gènere</a:t>
          </a:r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390525</xdr:colOff>
      <xdr:row>6</xdr:row>
      <xdr:rowOff>114300</xdr:rowOff>
    </xdr:to>
    <xdr:sp macro="" textlink="">
      <xdr:nvSpPr>
        <xdr:cNvPr id="6" name="QuadreDeText 5"/>
        <xdr:cNvSpPr txBox="1"/>
      </xdr:nvSpPr>
      <xdr:spPr>
        <a:xfrm>
          <a:off x="8534400" y="952500"/>
          <a:ext cx="10001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sng"/>
            <a:t>Gènere</a:t>
          </a:r>
        </a:p>
      </xdr:txBody>
    </xdr:sp>
    <xdr:clientData/>
  </xdr:twoCellAnchor>
  <xdr:twoCellAnchor>
    <xdr:from>
      <xdr:col>2</xdr:col>
      <xdr:colOff>9525</xdr:colOff>
      <xdr:row>33</xdr:row>
      <xdr:rowOff>19050</xdr:rowOff>
    </xdr:from>
    <xdr:to>
      <xdr:col>4</xdr:col>
      <xdr:colOff>409575</xdr:colOff>
      <xdr:row>34</xdr:row>
      <xdr:rowOff>133350</xdr:rowOff>
    </xdr:to>
    <xdr:sp macro="" textlink="">
      <xdr:nvSpPr>
        <xdr:cNvPr id="7" name="QuadreDeText 6"/>
        <xdr:cNvSpPr txBox="1"/>
      </xdr:nvSpPr>
      <xdr:spPr>
        <a:xfrm>
          <a:off x="1228725" y="6305550"/>
          <a:ext cx="16192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sng"/>
            <a:t>Estudis cursats</a:t>
          </a:r>
        </a:p>
      </xdr:txBody>
    </xdr:sp>
    <xdr:clientData/>
  </xdr:twoCellAnchor>
  <xdr:twoCellAnchor>
    <xdr:from>
      <xdr:col>13</xdr:col>
      <xdr:colOff>85725</xdr:colOff>
      <xdr:row>32</xdr:row>
      <xdr:rowOff>161925</xdr:rowOff>
    </xdr:from>
    <xdr:to>
      <xdr:col>15</xdr:col>
      <xdr:colOff>485775</xdr:colOff>
      <xdr:row>34</xdr:row>
      <xdr:rowOff>85725</xdr:rowOff>
    </xdr:to>
    <xdr:sp macro="" textlink="">
      <xdr:nvSpPr>
        <xdr:cNvPr id="8" name="QuadreDeText 7"/>
        <xdr:cNvSpPr txBox="1"/>
      </xdr:nvSpPr>
      <xdr:spPr>
        <a:xfrm>
          <a:off x="8010525" y="6257925"/>
          <a:ext cx="16192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sng"/>
            <a:t>Estudis cursats</a:t>
          </a:r>
        </a:p>
      </xdr:txBody>
    </xdr:sp>
    <xdr:clientData/>
  </xdr:twoCellAnchor>
  <xdr:twoCellAnchor editAs="oneCell">
    <xdr:from>
      <xdr:col>11</xdr:col>
      <xdr:colOff>9525</xdr:colOff>
      <xdr:row>35</xdr:row>
      <xdr:rowOff>19050</xdr:rowOff>
    </xdr:from>
    <xdr:to>
      <xdr:col>20</xdr:col>
      <xdr:colOff>485775</xdr:colOff>
      <xdr:row>60</xdr:row>
      <xdr:rowOff>19050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668655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9</xdr:col>
      <xdr:colOff>504825</xdr:colOff>
      <xdr:row>89</xdr:row>
      <xdr:rowOff>38100</xdr:rowOff>
    </xdr:to>
    <xdr:pic>
      <xdr:nvPicPr>
        <xdr:cNvPr id="11" name="Imatg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1920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61</xdr:row>
      <xdr:rowOff>95250</xdr:rowOff>
    </xdr:from>
    <xdr:to>
      <xdr:col>9</xdr:col>
      <xdr:colOff>419100</xdr:colOff>
      <xdr:row>63</xdr:row>
      <xdr:rowOff>19050</xdr:rowOff>
    </xdr:to>
    <xdr:sp macro="" textlink="">
      <xdr:nvSpPr>
        <xdr:cNvPr id="12" name="QuadreDeText 11"/>
        <xdr:cNvSpPr txBox="1"/>
      </xdr:nvSpPr>
      <xdr:spPr>
        <a:xfrm>
          <a:off x="152400" y="11715750"/>
          <a:ext cx="575310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sng"/>
            <a:t>Per què has</a:t>
          </a:r>
          <a:r>
            <a:rPr lang="ca-ES" sz="1800" b="1" u="sng" baseline="0"/>
            <a:t> escollit els estudis en que t'has matriculat?</a:t>
          </a:r>
          <a:endParaRPr lang="ca-ES" sz="1800" b="1" u="sng"/>
        </a:p>
      </xdr:txBody>
    </xdr:sp>
    <xdr:clientData/>
  </xdr:twoCellAnchor>
  <xdr:twoCellAnchor editAs="oneCell">
    <xdr:from>
      <xdr:col>11</xdr:col>
      <xdr:colOff>9525</xdr:colOff>
      <xdr:row>63</xdr:row>
      <xdr:rowOff>152400</xdr:rowOff>
    </xdr:from>
    <xdr:to>
      <xdr:col>20</xdr:col>
      <xdr:colOff>485775</xdr:colOff>
      <xdr:row>88</xdr:row>
      <xdr:rowOff>152400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21539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533400</xdr:colOff>
      <xdr:row>61</xdr:row>
      <xdr:rowOff>69850</xdr:rowOff>
    </xdr:from>
    <xdr:to>
      <xdr:col>20</xdr:col>
      <xdr:colOff>190500</xdr:colOff>
      <xdr:row>62</xdr:row>
      <xdr:rowOff>184150</xdr:rowOff>
    </xdr:to>
    <xdr:sp macro="" textlink="">
      <xdr:nvSpPr>
        <xdr:cNvPr id="14" name="QuadreDeText 13"/>
        <xdr:cNvSpPr txBox="1"/>
      </xdr:nvSpPr>
      <xdr:spPr>
        <a:xfrm>
          <a:off x="6629400" y="11690350"/>
          <a:ext cx="575310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sng"/>
            <a:t>Per què has</a:t>
          </a:r>
          <a:r>
            <a:rPr lang="ca-ES" sz="1800" b="1" u="sng" baseline="0"/>
            <a:t> escollit els estudis en que t'has matriculat?</a:t>
          </a:r>
          <a:endParaRPr lang="ca-ES" sz="1800" b="1" u="sng"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504825</xdr:colOff>
      <xdr:row>116</xdr:row>
      <xdr:rowOff>38100</xdr:rowOff>
    </xdr:to>
    <xdr:pic>
      <xdr:nvPicPr>
        <xdr:cNvPr id="15" name="Imatge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335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91</xdr:row>
      <xdr:rowOff>0</xdr:rowOff>
    </xdr:from>
    <xdr:to>
      <xdr:col>20</xdr:col>
      <xdr:colOff>476250</xdr:colOff>
      <xdr:row>116</xdr:row>
      <xdr:rowOff>0</xdr:rowOff>
    </xdr:to>
    <xdr:pic>
      <xdr:nvPicPr>
        <xdr:cNvPr id="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73355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0</xdr:rowOff>
    </xdr:from>
    <xdr:to>
      <xdr:col>10</xdr:col>
      <xdr:colOff>266700</xdr:colOff>
      <xdr:row>90</xdr:row>
      <xdr:rowOff>114300</xdr:rowOff>
    </xdr:to>
    <xdr:sp macro="" textlink="">
      <xdr:nvSpPr>
        <xdr:cNvPr id="17" name="QuadreDeText 16"/>
        <xdr:cNvSpPr txBox="1"/>
      </xdr:nvSpPr>
      <xdr:spPr>
        <a:xfrm>
          <a:off x="609600" y="16954500"/>
          <a:ext cx="575310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sng"/>
            <a:t>Quan vas decidir que faries aquests</a:t>
          </a:r>
          <a:r>
            <a:rPr lang="ca-ES" sz="1800" b="1" u="sng" baseline="0"/>
            <a:t> estudis?</a:t>
          </a:r>
          <a:endParaRPr lang="ca-ES" sz="1800" b="1" u="sng"/>
        </a:p>
      </xdr:txBody>
    </xdr:sp>
    <xdr:clientData/>
  </xdr:twoCellAnchor>
  <xdr:twoCellAnchor>
    <xdr:from>
      <xdr:col>11</xdr:col>
      <xdr:colOff>596900</xdr:colOff>
      <xdr:row>88</xdr:row>
      <xdr:rowOff>165100</xdr:rowOff>
    </xdr:from>
    <xdr:to>
      <xdr:col>21</xdr:col>
      <xdr:colOff>254000</xdr:colOff>
      <xdr:row>90</xdr:row>
      <xdr:rowOff>88900</xdr:rowOff>
    </xdr:to>
    <xdr:sp macro="" textlink="">
      <xdr:nvSpPr>
        <xdr:cNvPr id="18" name="QuadreDeText 17"/>
        <xdr:cNvSpPr txBox="1"/>
      </xdr:nvSpPr>
      <xdr:spPr>
        <a:xfrm>
          <a:off x="7302500" y="16929100"/>
          <a:ext cx="575310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sng"/>
            <a:t>Quan vas decidir que faries aquests</a:t>
          </a:r>
          <a:r>
            <a:rPr lang="ca-ES" sz="1800" b="1" u="sng" baseline="0"/>
            <a:t> estudis?</a:t>
          </a:r>
          <a:endParaRPr lang="ca-ES" sz="1800" b="1" u="sng"/>
        </a:p>
      </xdr:txBody>
    </xdr:sp>
    <xdr:clientData/>
  </xdr:twoCellAnchor>
  <xdr:twoCellAnchor>
    <xdr:from>
      <xdr:col>0</xdr:col>
      <xdr:colOff>0</xdr:colOff>
      <xdr:row>117</xdr:row>
      <xdr:rowOff>0</xdr:rowOff>
    </xdr:from>
    <xdr:to>
      <xdr:col>9</xdr:col>
      <xdr:colOff>38100</xdr:colOff>
      <xdr:row>121</xdr:row>
      <xdr:rowOff>38100</xdr:rowOff>
    </xdr:to>
    <xdr:sp macro="" textlink="">
      <xdr:nvSpPr>
        <xdr:cNvPr id="19" name="QuadreDeText 18"/>
        <xdr:cNvSpPr txBox="1"/>
      </xdr:nvSpPr>
      <xdr:spPr>
        <a:xfrm>
          <a:off x="0" y="22288500"/>
          <a:ext cx="552450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sng"/>
            <a:t>Per què has escollit aquesta escola/facultat per cursar aquests estudis?</a:t>
          </a: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20</xdr:col>
      <xdr:colOff>38100</xdr:colOff>
      <xdr:row>121</xdr:row>
      <xdr:rowOff>38100</xdr:rowOff>
    </xdr:to>
    <xdr:sp macro="" textlink="">
      <xdr:nvSpPr>
        <xdr:cNvPr id="20" name="QuadreDeText 19"/>
        <xdr:cNvSpPr txBox="1"/>
      </xdr:nvSpPr>
      <xdr:spPr>
        <a:xfrm>
          <a:off x="6705600" y="22288500"/>
          <a:ext cx="552450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sng"/>
            <a:t>Per què has escollit aquesta escola/facultat per cursar aquests estudis?</a:t>
          </a: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20</xdr:col>
      <xdr:colOff>111600</xdr:colOff>
      <xdr:row>140</xdr:row>
      <xdr:rowOff>181800</xdr:rowOff>
    </xdr:to>
    <xdr:graphicFrame macro="">
      <xdr:nvGraphicFramePr>
        <xdr:cNvPr id="23" name="Gràfic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144</xdr:row>
      <xdr:rowOff>165100</xdr:rowOff>
    </xdr:from>
    <xdr:to>
      <xdr:col>9</xdr:col>
      <xdr:colOff>504825</xdr:colOff>
      <xdr:row>170</xdr:row>
      <xdr:rowOff>12700</xdr:rowOff>
    </xdr:to>
    <xdr:pic>
      <xdr:nvPicPr>
        <xdr:cNvPr id="24" name="Imatge 2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275971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9</xdr:col>
      <xdr:colOff>19051</xdr:colOff>
      <xdr:row>145</xdr:row>
      <xdr:rowOff>28575</xdr:rowOff>
    </xdr:to>
    <xdr:sp macro="" textlink="">
      <xdr:nvSpPr>
        <xdr:cNvPr id="25" name="QuadreDeText 24"/>
        <xdr:cNvSpPr txBox="1"/>
      </xdr:nvSpPr>
      <xdr:spPr>
        <a:xfrm>
          <a:off x="0" y="26860500"/>
          <a:ext cx="5505451" cy="7905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u="sng"/>
            <a:t>Has participat en activitats de promoció dels estudis de la UPC?</a:t>
          </a:r>
          <a:endParaRPr lang="ca-ES" sz="1100" b="1" u="sng"/>
        </a:p>
      </xdr:txBody>
    </xdr:sp>
    <xdr:clientData/>
  </xdr:twoCellAnchor>
  <xdr:twoCellAnchor editAs="oneCell">
    <xdr:from>
      <xdr:col>10</xdr:col>
      <xdr:colOff>558800</xdr:colOff>
      <xdr:row>144</xdr:row>
      <xdr:rowOff>127000</xdr:rowOff>
    </xdr:from>
    <xdr:to>
      <xdr:col>20</xdr:col>
      <xdr:colOff>425450</xdr:colOff>
      <xdr:row>169</xdr:row>
      <xdr:rowOff>127000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275590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520700</xdr:colOff>
      <xdr:row>141</xdr:row>
      <xdr:rowOff>12700</xdr:rowOff>
    </xdr:from>
    <xdr:to>
      <xdr:col>19</xdr:col>
      <xdr:colOff>539751</xdr:colOff>
      <xdr:row>145</xdr:row>
      <xdr:rowOff>41275</xdr:rowOff>
    </xdr:to>
    <xdr:sp macro="" textlink="">
      <xdr:nvSpPr>
        <xdr:cNvPr id="27" name="QuadreDeText 26"/>
        <xdr:cNvSpPr txBox="1"/>
      </xdr:nvSpPr>
      <xdr:spPr>
        <a:xfrm>
          <a:off x="6616700" y="26873200"/>
          <a:ext cx="5505451" cy="7905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u="sng"/>
            <a:t>Has participat en activitats de promoció dels estudis de la UPC?</a:t>
          </a:r>
          <a:endParaRPr lang="ca-ES" sz="1100" b="1" u="sng"/>
        </a:p>
      </xdr:txBody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9</xdr:col>
      <xdr:colOff>504825</xdr:colOff>
      <xdr:row>198</xdr:row>
      <xdr:rowOff>38100</xdr:rowOff>
    </xdr:to>
    <xdr:pic>
      <xdr:nvPicPr>
        <xdr:cNvPr id="28" name="Imatge 2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29565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88900</xdr:rowOff>
    </xdr:from>
    <xdr:to>
      <xdr:col>7</xdr:col>
      <xdr:colOff>139700</xdr:colOff>
      <xdr:row>172</xdr:row>
      <xdr:rowOff>79375</xdr:rowOff>
    </xdr:to>
    <xdr:sp macro="" textlink="">
      <xdr:nvSpPr>
        <xdr:cNvPr id="29" name="QuadreDeText 28"/>
        <xdr:cNvSpPr txBox="1"/>
      </xdr:nvSpPr>
      <xdr:spPr>
        <a:xfrm>
          <a:off x="0" y="32283400"/>
          <a:ext cx="4406900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u="sng"/>
            <a:t>Activitats d'orientació</a:t>
          </a:r>
          <a:endParaRPr lang="ca-ES" sz="1100" b="1" u="sng"/>
        </a:p>
      </xdr:txBody>
    </xdr:sp>
    <xdr:clientData/>
  </xdr:twoCellAnchor>
  <xdr:twoCellAnchor editAs="oneCell">
    <xdr:from>
      <xdr:col>11</xdr:col>
      <xdr:colOff>0</xdr:colOff>
      <xdr:row>173</xdr:row>
      <xdr:rowOff>38100</xdr:rowOff>
    </xdr:from>
    <xdr:to>
      <xdr:col>20</xdr:col>
      <xdr:colOff>476250</xdr:colOff>
      <xdr:row>198</xdr:row>
      <xdr:rowOff>38100</xdr:rowOff>
    </xdr:to>
    <xdr:pic>
      <xdr:nvPicPr>
        <xdr:cNvPr id="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29946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177800</xdr:colOff>
      <xdr:row>169</xdr:row>
      <xdr:rowOff>165100</xdr:rowOff>
    </xdr:from>
    <xdr:to>
      <xdr:col>18</xdr:col>
      <xdr:colOff>317500</xdr:colOff>
      <xdr:row>172</xdr:row>
      <xdr:rowOff>155575</xdr:rowOff>
    </xdr:to>
    <xdr:sp macro="" textlink="">
      <xdr:nvSpPr>
        <xdr:cNvPr id="31" name="QuadreDeText 30"/>
        <xdr:cNvSpPr txBox="1"/>
      </xdr:nvSpPr>
      <xdr:spPr>
        <a:xfrm>
          <a:off x="6883400" y="32359600"/>
          <a:ext cx="4406900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u="sng"/>
            <a:t>Activitats d'orientació</a:t>
          </a:r>
          <a:endParaRPr lang="ca-ES" sz="1100" b="1" u="sng"/>
        </a:p>
      </xdr:txBody>
    </xdr:sp>
    <xdr:clientData/>
  </xdr:twoCellAnchor>
  <xdr:twoCellAnchor editAs="oneCell">
    <xdr:from>
      <xdr:col>0</xdr:col>
      <xdr:colOff>12700</xdr:colOff>
      <xdr:row>200</xdr:row>
      <xdr:rowOff>152400</xdr:rowOff>
    </xdr:from>
    <xdr:to>
      <xdr:col>9</xdr:col>
      <xdr:colOff>517525</xdr:colOff>
      <xdr:row>226</xdr:row>
      <xdr:rowOff>0</xdr:rowOff>
    </xdr:to>
    <xdr:pic>
      <xdr:nvPicPr>
        <xdr:cNvPr id="32" name="Imatge 3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700" y="38252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533400</xdr:colOff>
      <xdr:row>200</xdr:row>
      <xdr:rowOff>152400</xdr:rowOff>
    </xdr:from>
    <xdr:to>
      <xdr:col>20</xdr:col>
      <xdr:colOff>400050</xdr:colOff>
      <xdr:row>225</xdr:row>
      <xdr:rowOff>152400</xdr:rowOff>
    </xdr:to>
    <xdr:pic>
      <xdr:nvPicPr>
        <xdr:cNvPr id="3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382524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</xdr:colOff>
      <xdr:row>198</xdr:row>
      <xdr:rowOff>38100</xdr:rowOff>
    </xdr:from>
    <xdr:to>
      <xdr:col>7</xdr:col>
      <xdr:colOff>317500</xdr:colOff>
      <xdr:row>201</xdr:row>
      <xdr:rowOff>28575</xdr:rowOff>
    </xdr:to>
    <xdr:sp macro="" textlink="">
      <xdr:nvSpPr>
        <xdr:cNvPr id="34" name="QuadreDeText 33"/>
        <xdr:cNvSpPr txBox="1"/>
      </xdr:nvSpPr>
      <xdr:spPr>
        <a:xfrm>
          <a:off x="177800" y="37757100"/>
          <a:ext cx="4406900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u="sng"/>
            <a:t>Canals utilitzats</a:t>
          </a:r>
          <a:endParaRPr lang="ca-ES" sz="1100" b="1" u="sng"/>
        </a:p>
      </xdr:txBody>
    </xdr:sp>
    <xdr:clientData/>
  </xdr:twoCellAnchor>
  <xdr:twoCellAnchor>
    <xdr:from>
      <xdr:col>11</xdr:col>
      <xdr:colOff>342900</xdr:colOff>
      <xdr:row>197</xdr:row>
      <xdr:rowOff>177800</xdr:rowOff>
    </xdr:from>
    <xdr:to>
      <xdr:col>18</xdr:col>
      <xdr:colOff>482600</xdr:colOff>
      <xdr:row>200</xdr:row>
      <xdr:rowOff>168275</xdr:rowOff>
    </xdr:to>
    <xdr:sp macro="" textlink="">
      <xdr:nvSpPr>
        <xdr:cNvPr id="35" name="QuadreDeText 34"/>
        <xdr:cNvSpPr txBox="1"/>
      </xdr:nvSpPr>
      <xdr:spPr>
        <a:xfrm>
          <a:off x="7048500" y="37706300"/>
          <a:ext cx="4406900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u="sng"/>
            <a:t>Canals utilitzats</a:t>
          </a:r>
          <a:endParaRPr lang="ca-ES" sz="1100" b="1" u="sng"/>
        </a:p>
      </xdr:txBody>
    </xdr:sp>
    <xdr:clientData/>
  </xdr:twoCellAnchor>
  <xdr:twoCellAnchor>
    <xdr:from>
      <xdr:col>11</xdr:col>
      <xdr:colOff>444500</xdr:colOff>
      <xdr:row>172</xdr:row>
      <xdr:rowOff>12700</xdr:rowOff>
    </xdr:from>
    <xdr:to>
      <xdr:col>17</xdr:col>
      <xdr:colOff>457200</xdr:colOff>
      <xdr:row>173</xdr:row>
      <xdr:rowOff>25400</xdr:rowOff>
    </xdr:to>
    <xdr:sp macro="" textlink="">
      <xdr:nvSpPr>
        <xdr:cNvPr id="36" name="QuadreDeText 35"/>
        <xdr:cNvSpPr txBox="1"/>
      </xdr:nvSpPr>
      <xdr:spPr>
        <a:xfrm>
          <a:off x="7150100" y="32778700"/>
          <a:ext cx="367030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/>
            <a:t>(*) Nomès</a:t>
          </a:r>
          <a:r>
            <a:rPr lang="ca-ES" sz="1100" baseline="0"/>
            <a:t> els que han contestat "SI" a la pregunta anterior</a:t>
          </a:r>
          <a:endParaRPr lang="ca-ES" sz="1100"/>
        </a:p>
      </xdr:txBody>
    </xdr:sp>
    <xdr:clientData/>
  </xdr:twoCellAnchor>
  <xdr:twoCellAnchor>
    <xdr:from>
      <xdr:col>0</xdr:col>
      <xdr:colOff>317500</xdr:colOff>
      <xdr:row>171</xdr:row>
      <xdr:rowOff>139700</xdr:rowOff>
    </xdr:from>
    <xdr:to>
      <xdr:col>6</xdr:col>
      <xdr:colOff>330200</xdr:colOff>
      <xdr:row>172</xdr:row>
      <xdr:rowOff>152400</xdr:rowOff>
    </xdr:to>
    <xdr:sp macro="" textlink="">
      <xdr:nvSpPr>
        <xdr:cNvPr id="37" name="QuadreDeText 36"/>
        <xdr:cNvSpPr txBox="1"/>
      </xdr:nvSpPr>
      <xdr:spPr>
        <a:xfrm>
          <a:off x="317500" y="32715200"/>
          <a:ext cx="367030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/>
            <a:t>(*) Nomès</a:t>
          </a:r>
          <a:r>
            <a:rPr lang="ca-ES" sz="1100" baseline="0"/>
            <a:t> els que han contestat "SI" a la pregunta anterior</a:t>
          </a:r>
          <a:endParaRPr lang="ca-ES" sz="1100"/>
        </a:p>
      </xdr:txBody>
    </xdr:sp>
    <xdr:clientData/>
  </xdr:twoCellAnchor>
  <xdr:twoCellAnchor>
    <xdr:from>
      <xdr:col>0</xdr:col>
      <xdr:colOff>0</xdr:colOff>
      <xdr:row>122</xdr:row>
      <xdr:rowOff>23812</xdr:rowOff>
    </xdr:from>
    <xdr:to>
      <xdr:col>9</xdr:col>
      <xdr:colOff>111600</xdr:colOff>
      <xdr:row>141</xdr:row>
      <xdr:rowOff>15112</xdr:rowOff>
    </xdr:to>
    <xdr:graphicFrame macro="">
      <xdr:nvGraphicFramePr>
        <xdr:cNvPr id="42" name="Gràfic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1"/>
  <sheetViews>
    <sheetView showGridLines="0" zoomScale="90" zoomScaleNormal="90" workbookViewId="0"/>
  </sheetViews>
  <sheetFormatPr defaultRowHeight="15" x14ac:dyDescent="0.25"/>
  <cols>
    <col min="1" max="1" width="1.85546875" customWidth="1"/>
    <col min="3" max="3" width="10.7109375" customWidth="1"/>
    <col min="4" max="4" width="12.140625" customWidth="1"/>
    <col min="5" max="7" width="12.140625" bestFit="1" customWidth="1"/>
    <col min="8" max="8" width="12.42578125" bestFit="1" customWidth="1"/>
    <col min="9" max="15" width="12.28515625" bestFit="1" customWidth="1"/>
    <col min="16" max="16" width="12.5703125" bestFit="1" customWidth="1"/>
    <col min="17" max="20" width="12.140625" bestFit="1" customWidth="1"/>
    <col min="21" max="21" width="11" bestFit="1" customWidth="1"/>
  </cols>
  <sheetData>
    <row r="1" spans="1:32" ht="15" customHeight="1" x14ac:dyDescent="0.25"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32" ht="15" customHeight="1" x14ac:dyDescent="0.25">
      <c r="A2" s="2"/>
      <c r="B2" s="51"/>
      <c r="C2" s="51"/>
      <c r="D2" s="51"/>
      <c r="E2" s="175" t="s">
        <v>96</v>
      </c>
      <c r="F2" s="175"/>
      <c r="G2" s="175"/>
      <c r="H2" s="175"/>
      <c r="I2" s="175"/>
      <c r="J2" s="175"/>
      <c r="K2" s="175"/>
      <c r="L2" s="175"/>
      <c r="M2" s="51"/>
      <c r="N2" s="51"/>
      <c r="O2" s="51"/>
      <c r="P2" s="3"/>
      <c r="Q2" s="3"/>
      <c r="R2" s="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38.25" customHeight="1" x14ac:dyDescent="0.25">
      <c r="A4" s="2"/>
      <c r="B4" s="2"/>
      <c r="C4" s="2"/>
      <c r="D4" s="182" t="s">
        <v>1</v>
      </c>
      <c r="E4" s="182"/>
      <c r="F4" s="182"/>
      <c r="G4" s="182"/>
      <c r="H4" s="182"/>
      <c r="I4" s="182"/>
      <c r="J4" s="182"/>
      <c r="K4" s="182"/>
      <c r="L4" s="182"/>
      <c r="M4" s="6"/>
      <c r="N4" s="6"/>
      <c r="O4" s="7"/>
      <c r="P4" s="7"/>
      <c r="Q4" s="7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6" spans="1:32" ht="21" x14ac:dyDescent="0.25">
      <c r="A6" s="2"/>
      <c r="B6" s="18" t="s">
        <v>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2"/>
      <c r="X8" s="52"/>
      <c r="Y8" s="52"/>
      <c r="Z8" s="52"/>
      <c r="AA8" s="52"/>
      <c r="AB8" s="52"/>
      <c r="AC8" s="52"/>
      <c r="AD8" s="52"/>
      <c r="AE8" s="52"/>
      <c r="AF8" s="1"/>
    </row>
    <row r="9" spans="1:32" x14ac:dyDescent="0.25">
      <c r="A9" s="1"/>
      <c r="B9" s="1"/>
      <c r="C9" s="1"/>
      <c r="D9" s="1"/>
      <c r="E9" s="1"/>
      <c r="F9" s="1"/>
      <c r="G9" s="1"/>
      <c r="H9" s="183" t="s">
        <v>3</v>
      </c>
      <c r="I9" s="183"/>
      <c r="J9" s="183"/>
      <c r="K9" s="183"/>
      <c r="L9" s="8"/>
      <c r="M9" s="1"/>
      <c r="N9" s="1"/>
      <c r="O9" s="1"/>
      <c r="P9" s="1"/>
      <c r="Q9" s="1"/>
      <c r="R9" s="1"/>
      <c r="S9" s="1"/>
      <c r="T9" s="1"/>
      <c r="U9" s="1"/>
      <c r="V9" s="1"/>
      <c r="W9" s="52"/>
      <c r="X9" s="52"/>
      <c r="Y9" s="52"/>
      <c r="Z9" s="52"/>
      <c r="AA9" s="52"/>
      <c r="AB9" s="52"/>
      <c r="AC9" s="52"/>
      <c r="AD9" s="52"/>
      <c r="AE9" s="52"/>
      <c r="AF9" s="1"/>
    </row>
    <row r="10" spans="1:32" x14ac:dyDescent="0.25">
      <c r="A10" s="1"/>
      <c r="B10" s="1"/>
      <c r="C10" s="184" t="s">
        <v>4</v>
      </c>
      <c r="D10" s="184"/>
      <c r="E10" s="184"/>
      <c r="F10" s="184"/>
      <c r="G10" s="184"/>
      <c r="H10" s="69" t="s">
        <v>5</v>
      </c>
      <c r="I10" s="70" t="s">
        <v>6</v>
      </c>
      <c r="J10" s="69" t="s">
        <v>7</v>
      </c>
      <c r="K10" s="70" t="s">
        <v>6</v>
      </c>
      <c r="L10" s="69" t="s">
        <v>8</v>
      </c>
      <c r="M10" s="70" t="s">
        <v>6</v>
      </c>
      <c r="N10" s="1"/>
      <c r="O10" s="1"/>
      <c r="P10" s="1"/>
      <c r="Q10" s="1"/>
      <c r="R10" s="1"/>
      <c r="S10" s="1"/>
      <c r="T10" s="1"/>
      <c r="U10" s="1"/>
      <c r="V10" s="1"/>
      <c r="W10" s="52"/>
      <c r="X10" s="52"/>
      <c r="Y10" s="52"/>
      <c r="Z10" s="52"/>
      <c r="AA10" s="52"/>
      <c r="AB10" s="52"/>
      <c r="AC10" s="52"/>
      <c r="AD10" s="52"/>
      <c r="AE10" s="52"/>
      <c r="AF10" s="1"/>
    </row>
    <row r="11" spans="1:32" x14ac:dyDescent="0.25">
      <c r="A11" s="1"/>
      <c r="B11" s="1"/>
      <c r="C11" s="185" t="s">
        <v>9</v>
      </c>
      <c r="D11" s="185"/>
      <c r="E11" s="185"/>
      <c r="F11" s="185"/>
      <c r="G11" s="185"/>
      <c r="H11" s="71">
        <v>22</v>
      </c>
      <c r="I11" s="74">
        <f>H11/H$17</f>
        <v>5.3268765133171914E-2</v>
      </c>
      <c r="J11" s="71">
        <v>34</v>
      </c>
      <c r="K11" s="74">
        <f>J11/J$17</f>
        <v>0.35789473684210527</v>
      </c>
      <c r="L11" s="71">
        <v>56</v>
      </c>
      <c r="M11" s="75">
        <f>L11/L$17</f>
        <v>0.11023622047244094</v>
      </c>
      <c r="N11" s="1"/>
      <c r="O11" s="1"/>
      <c r="P11" s="1"/>
      <c r="Q11" s="1"/>
      <c r="R11" s="1"/>
      <c r="S11" s="1"/>
      <c r="T11" s="1"/>
      <c r="U11" s="1"/>
      <c r="V11" s="1"/>
      <c r="W11" s="52"/>
      <c r="X11" s="52"/>
      <c r="Y11" s="52"/>
      <c r="Z11" s="52"/>
      <c r="AA11" s="52"/>
      <c r="AB11" s="52"/>
      <c r="AC11" s="52"/>
      <c r="AD11" s="52"/>
      <c r="AE11" s="52"/>
      <c r="AF11" s="1"/>
    </row>
    <row r="12" spans="1:32" x14ac:dyDescent="0.25">
      <c r="A12" s="1"/>
      <c r="B12" s="1"/>
      <c r="C12" s="185" t="s">
        <v>10</v>
      </c>
      <c r="D12" s="185"/>
      <c r="E12" s="185"/>
      <c r="F12" s="185"/>
      <c r="G12" s="185"/>
      <c r="H12" s="71">
        <v>48</v>
      </c>
      <c r="I12" s="74">
        <f t="shared" ref="I12:I16" si="0">H12/H$17</f>
        <v>0.11622276029055691</v>
      </c>
      <c r="J12" s="71">
        <v>14</v>
      </c>
      <c r="K12" s="74">
        <f t="shared" ref="K12:K16" si="1">J12/J$17</f>
        <v>0.14736842105263157</v>
      </c>
      <c r="L12" s="71">
        <v>62</v>
      </c>
      <c r="M12" s="75">
        <f t="shared" ref="M12:M17" si="2">L12/L$17</f>
        <v>0.12204724409448819</v>
      </c>
      <c r="N12" s="1"/>
      <c r="O12" s="1"/>
      <c r="P12" s="1"/>
      <c r="Q12" s="1"/>
      <c r="R12" s="1"/>
      <c r="S12" s="1"/>
      <c r="T12" s="1"/>
      <c r="U12" s="1"/>
      <c r="V12" s="1"/>
      <c r="W12" s="52"/>
      <c r="X12" s="52"/>
      <c r="Y12" s="52"/>
      <c r="Z12" s="52"/>
      <c r="AA12" s="52"/>
      <c r="AB12" s="52"/>
      <c r="AC12" s="52"/>
      <c r="AD12" s="52"/>
      <c r="AE12" s="52"/>
      <c r="AF12" s="1"/>
    </row>
    <row r="13" spans="1:32" x14ac:dyDescent="0.25">
      <c r="A13" s="1"/>
      <c r="B13" s="1"/>
      <c r="C13" s="185" t="s">
        <v>11</v>
      </c>
      <c r="D13" s="185"/>
      <c r="E13" s="185"/>
      <c r="F13" s="185"/>
      <c r="G13" s="185"/>
      <c r="H13" s="71">
        <v>58</v>
      </c>
      <c r="I13" s="74">
        <f t="shared" si="0"/>
        <v>0.14043583535108958</v>
      </c>
      <c r="J13" s="71">
        <v>6</v>
      </c>
      <c r="K13" s="74">
        <f t="shared" si="1"/>
        <v>6.3157894736842107E-2</v>
      </c>
      <c r="L13" s="71">
        <v>64</v>
      </c>
      <c r="M13" s="75">
        <f t="shared" si="2"/>
        <v>0.12598425196850394</v>
      </c>
      <c r="N13" s="1"/>
      <c r="O13" s="1"/>
      <c r="P13" s="1"/>
      <c r="Q13" s="1"/>
      <c r="R13" s="1"/>
      <c r="S13" s="1"/>
      <c r="T13" s="1"/>
      <c r="U13" s="1"/>
      <c r="V13" s="1"/>
      <c r="W13" s="52"/>
      <c r="X13" s="52"/>
      <c r="Y13" s="52"/>
      <c r="Z13" s="52"/>
      <c r="AA13" s="52"/>
      <c r="AB13" s="52"/>
      <c r="AC13" s="52"/>
      <c r="AD13" s="52"/>
      <c r="AE13" s="52"/>
      <c r="AF13" s="1"/>
    </row>
    <row r="14" spans="1:32" ht="27" customHeight="1" x14ac:dyDescent="0.25">
      <c r="A14" s="1"/>
      <c r="B14" s="1"/>
      <c r="C14" s="185" t="s">
        <v>12</v>
      </c>
      <c r="D14" s="185"/>
      <c r="E14" s="185"/>
      <c r="F14" s="185"/>
      <c r="G14" s="185"/>
      <c r="H14" s="71">
        <v>90</v>
      </c>
      <c r="I14" s="74">
        <f t="shared" si="0"/>
        <v>0.21791767554479419</v>
      </c>
      <c r="J14" s="71">
        <v>10</v>
      </c>
      <c r="K14" s="74">
        <f t="shared" si="1"/>
        <v>0.10526315789473684</v>
      </c>
      <c r="L14" s="71">
        <v>100</v>
      </c>
      <c r="M14" s="75">
        <f t="shared" si="2"/>
        <v>0.19685039370078741</v>
      </c>
      <c r="N14" s="1"/>
      <c r="O14" s="1"/>
      <c r="P14" s="1"/>
      <c r="Q14" s="1"/>
      <c r="R14" s="1"/>
      <c r="S14" s="1"/>
      <c r="T14" s="1"/>
      <c r="U14" s="1"/>
      <c r="V14" s="1"/>
      <c r="W14" s="52"/>
      <c r="X14" s="52"/>
      <c r="Y14" s="52"/>
      <c r="Z14" s="52"/>
      <c r="AA14" s="52"/>
      <c r="AB14" s="52"/>
      <c r="AC14" s="52"/>
      <c r="AD14" s="52"/>
      <c r="AE14" s="52"/>
      <c r="AF14" s="1"/>
    </row>
    <row r="15" spans="1:32" x14ac:dyDescent="0.25">
      <c r="A15" s="1"/>
      <c r="B15" s="1"/>
      <c r="C15" s="185" t="s">
        <v>13</v>
      </c>
      <c r="D15" s="185"/>
      <c r="E15" s="185"/>
      <c r="F15" s="185"/>
      <c r="G15" s="185"/>
      <c r="H15" s="71">
        <v>169</v>
      </c>
      <c r="I15" s="74">
        <f t="shared" si="0"/>
        <v>0.40920096852300242</v>
      </c>
      <c r="J15" s="71">
        <v>15</v>
      </c>
      <c r="K15" s="74">
        <f t="shared" si="1"/>
        <v>0.15789473684210525</v>
      </c>
      <c r="L15" s="71">
        <v>184</v>
      </c>
      <c r="M15" s="75">
        <f t="shared" si="2"/>
        <v>0.36220472440944884</v>
      </c>
      <c r="N15" s="1"/>
      <c r="O15" s="1"/>
      <c r="P15" s="1"/>
      <c r="Q15" s="1"/>
      <c r="R15" s="1"/>
      <c r="S15" s="1"/>
      <c r="T15" s="1"/>
      <c r="U15" s="1"/>
      <c r="V15" s="1"/>
      <c r="W15" s="52"/>
      <c r="X15" s="52"/>
      <c r="Y15" s="52"/>
      <c r="Z15" s="52"/>
      <c r="AA15" s="52"/>
      <c r="AB15" s="52"/>
      <c r="AC15" s="52"/>
      <c r="AD15" s="52"/>
      <c r="AE15" s="52"/>
      <c r="AF15" s="1"/>
    </row>
    <row r="16" spans="1:32" x14ac:dyDescent="0.25">
      <c r="A16" s="1"/>
      <c r="B16" s="1"/>
      <c r="C16" s="185" t="s">
        <v>14</v>
      </c>
      <c r="D16" s="185"/>
      <c r="E16" s="185"/>
      <c r="F16" s="185"/>
      <c r="G16" s="185"/>
      <c r="H16" s="71">
        <v>26</v>
      </c>
      <c r="I16" s="74">
        <f t="shared" si="0"/>
        <v>6.2953995157384993E-2</v>
      </c>
      <c r="J16" s="71">
        <v>16</v>
      </c>
      <c r="K16" s="74">
        <f t="shared" si="1"/>
        <v>0.16842105263157894</v>
      </c>
      <c r="L16" s="71">
        <v>42</v>
      </c>
      <c r="M16" s="75">
        <f t="shared" si="2"/>
        <v>8.2677165354330714E-2</v>
      </c>
      <c r="N16" s="1"/>
      <c r="O16" s="1"/>
      <c r="P16" s="1"/>
      <c r="Q16" s="1"/>
      <c r="R16" s="1"/>
      <c r="S16" s="1"/>
      <c r="T16" s="1"/>
      <c r="U16" s="1"/>
      <c r="V16" s="1"/>
      <c r="W16" s="52"/>
      <c r="X16" s="52"/>
      <c r="Y16" s="52"/>
      <c r="Z16" s="52"/>
      <c r="AA16" s="52"/>
      <c r="AB16" s="52"/>
      <c r="AC16" s="52"/>
      <c r="AD16" s="52"/>
      <c r="AE16" s="52"/>
      <c r="AF16" s="1"/>
    </row>
    <row r="17" spans="2:31" x14ac:dyDescent="0.25">
      <c r="B17" s="1"/>
      <c r="C17" s="198" t="s">
        <v>8</v>
      </c>
      <c r="D17" s="198"/>
      <c r="E17" s="198"/>
      <c r="F17" s="198"/>
      <c r="G17" s="198"/>
      <c r="H17" s="72">
        <v>413</v>
      </c>
      <c r="I17" s="76">
        <f>H17/L17</f>
        <v>0.81299212598425197</v>
      </c>
      <c r="J17" s="72">
        <v>95</v>
      </c>
      <c r="K17" s="76">
        <f>J17/508</f>
        <v>0.18700787401574803</v>
      </c>
      <c r="L17" s="72">
        <v>508</v>
      </c>
      <c r="M17" s="73">
        <f t="shared" si="2"/>
        <v>1</v>
      </c>
      <c r="N17" s="1"/>
      <c r="O17" s="1"/>
      <c r="W17" s="52"/>
      <c r="X17" s="52"/>
      <c r="Y17" s="52"/>
      <c r="Z17" s="52"/>
      <c r="AA17" s="52"/>
      <c r="AB17" s="52"/>
      <c r="AC17" s="52"/>
      <c r="AD17" s="52"/>
      <c r="AE17" s="52"/>
    </row>
    <row r="18" spans="2:31" x14ac:dyDescent="0.25">
      <c r="B18" s="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31" x14ac:dyDescent="0.25">
      <c r="B19" s="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31" x14ac:dyDescent="0.25">
      <c r="B20" s="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31" x14ac:dyDescent="0.25">
      <c r="B21" s="1"/>
      <c r="C21" s="1"/>
      <c r="D21" s="1"/>
      <c r="E21" s="1"/>
      <c r="F21" s="1"/>
      <c r="G21" s="1"/>
      <c r="H21" s="189" t="s">
        <v>15</v>
      </c>
      <c r="I21" s="190"/>
      <c r="J21" s="190"/>
      <c r="K21" s="190"/>
      <c r="L21" s="190"/>
      <c r="M21" s="191"/>
      <c r="N21" s="8"/>
      <c r="O21" s="8"/>
    </row>
    <row r="22" spans="2:31" x14ac:dyDescent="0.25">
      <c r="B22" s="1"/>
      <c r="C22" s="184" t="s">
        <v>4</v>
      </c>
      <c r="D22" s="184"/>
      <c r="E22" s="184"/>
      <c r="F22" s="184"/>
      <c r="G22" s="184"/>
      <c r="H22" s="69" t="s">
        <v>16</v>
      </c>
      <c r="I22" s="70" t="s">
        <v>6</v>
      </c>
      <c r="J22" s="69" t="s">
        <v>17</v>
      </c>
      <c r="K22" s="70" t="s">
        <v>6</v>
      </c>
      <c r="L22" s="69" t="s">
        <v>18</v>
      </c>
      <c r="M22" s="70" t="s">
        <v>6</v>
      </c>
      <c r="N22" s="77" t="s">
        <v>8</v>
      </c>
      <c r="O22" s="70" t="s">
        <v>6</v>
      </c>
    </row>
    <row r="23" spans="2:31" x14ac:dyDescent="0.25">
      <c r="B23" s="1"/>
      <c r="C23" s="185" t="s">
        <v>9</v>
      </c>
      <c r="D23" s="185"/>
      <c r="E23" s="185"/>
      <c r="F23" s="185"/>
      <c r="G23" s="185"/>
      <c r="H23" s="78">
        <v>55</v>
      </c>
      <c r="I23" s="53">
        <f>H23/H$29</f>
        <v>0.1244343891402715</v>
      </c>
      <c r="J23" s="79">
        <v>1</v>
      </c>
      <c r="K23" s="53">
        <f>J23/J$29</f>
        <v>1.8518518518518517E-2</v>
      </c>
      <c r="L23" s="79">
        <v>0</v>
      </c>
      <c r="M23" s="53">
        <f>L23/L$29</f>
        <v>0</v>
      </c>
      <c r="N23" s="79">
        <v>56</v>
      </c>
      <c r="O23" s="83">
        <f>N23/N$29</f>
        <v>0.11023622047244094</v>
      </c>
    </row>
    <row r="24" spans="2:31" x14ac:dyDescent="0.25">
      <c r="B24" s="1"/>
      <c r="C24" s="185" t="s">
        <v>10</v>
      </c>
      <c r="D24" s="185"/>
      <c r="E24" s="185"/>
      <c r="F24" s="185"/>
      <c r="G24" s="185"/>
      <c r="H24" s="78">
        <v>54</v>
      </c>
      <c r="I24" s="53">
        <f t="shared" ref="I24:I28" si="3">H24/H$29</f>
        <v>0.12217194570135746</v>
      </c>
      <c r="J24" s="79">
        <v>5</v>
      </c>
      <c r="K24" s="53">
        <f t="shared" ref="K24:K28" si="4">J24/J$29</f>
        <v>9.2592592592592587E-2</v>
      </c>
      <c r="L24" s="79">
        <v>3</v>
      </c>
      <c r="M24" s="53">
        <f t="shared" ref="M24:M28" si="5">L24/L$29</f>
        <v>0.25</v>
      </c>
      <c r="N24" s="79">
        <v>62</v>
      </c>
      <c r="O24" s="83">
        <f t="shared" ref="O24:O29" si="6">N24/N$29</f>
        <v>0.12204724409448819</v>
      </c>
    </row>
    <row r="25" spans="2:31" x14ac:dyDescent="0.25">
      <c r="B25" s="1"/>
      <c r="C25" s="185" t="s">
        <v>11</v>
      </c>
      <c r="D25" s="185"/>
      <c r="E25" s="185"/>
      <c r="F25" s="185"/>
      <c r="G25" s="185"/>
      <c r="H25" s="78">
        <v>41</v>
      </c>
      <c r="I25" s="53">
        <f t="shared" si="3"/>
        <v>9.2760180995475117E-2</v>
      </c>
      <c r="J25" s="79">
        <v>20</v>
      </c>
      <c r="K25" s="53">
        <f t="shared" si="4"/>
        <v>0.37037037037037035</v>
      </c>
      <c r="L25" s="79">
        <v>3</v>
      </c>
      <c r="M25" s="53">
        <f t="shared" si="5"/>
        <v>0.25</v>
      </c>
      <c r="N25" s="79">
        <v>64</v>
      </c>
      <c r="O25" s="83">
        <f t="shared" si="6"/>
        <v>0.12598425196850394</v>
      </c>
    </row>
    <row r="26" spans="2:31" ht="27" customHeight="1" x14ac:dyDescent="0.25">
      <c r="B26" s="1"/>
      <c r="C26" s="185" t="s">
        <v>12</v>
      </c>
      <c r="D26" s="185"/>
      <c r="E26" s="185"/>
      <c r="F26" s="185"/>
      <c r="G26" s="185"/>
      <c r="H26" s="78">
        <v>86</v>
      </c>
      <c r="I26" s="53">
        <f t="shared" si="3"/>
        <v>0.19457013574660634</v>
      </c>
      <c r="J26" s="79">
        <v>11</v>
      </c>
      <c r="K26" s="53">
        <f t="shared" si="4"/>
        <v>0.20370370370370369</v>
      </c>
      <c r="L26" s="79">
        <v>3</v>
      </c>
      <c r="M26" s="53">
        <f t="shared" si="5"/>
        <v>0.25</v>
      </c>
      <c r="N26" s="79">
        <v>100</v>
      </c>
      <c r="O26" s="83">
        <f t="shared" si="6"/>
        <v>0.19685039370078741</v>
      </c>
    </row>
    <row r="27" spans="2:31" x14ac:dyDescent="0.25">
      <c r="B27" s="1"/>
      <c r="C27" s="185" t="s">
        <v>13</v>
      </c>
      <c r="D27" s="185"/>
      <c r="E27" s="185"/>
      <c r="F27" s="185"/>
      <c r="G27" s="185"/>
      <c r="H27" s="78">
        <v>170</v>
      </c>
      <c r="I27" s="53">
        <f t="shared" si="3"/>
        <v>0.38461538461538464</v>
      </c>
      <c r="J27" s="79">
        <v>11</v>
      </c>
      <c r="K27" s="53">
        <f t="shared" si="4"/>
        <v>0.20370370370370369</v>
      </c>
      <c r="L27" s="79">
        <v>3</v>
      </c>
      <c r="M27" s="53">
        <f t="shared" si="5"/>
        <v>0.25</v>
      </c>
      <c r="N27" s="79">
        <v>184</v>
      </c>
      <c r="O27" s="83">
        <f t="shared" si="6"/>
        <v>0.36220472440944884</v>
      </c>
    </row>
    <row r="28" spans="2:31" x14ac:dyDescent="0.25">
      <c r="B28" s="1"/>
      <c r="C28" s="185" t="s">
        <v>14</v>
      </c>
      <c r="D28" s="185"/>
      <c r="E28" s="185"/>
      <c r="F28" s="185"/>
      <c r="G28" s="185"/>
      <c r="H28" s="78">
        <v>36</v>
      </c>
      <c r="I28" s="53">
        <f t="shared" si="3"/>
        <v>8.1447963800904979E-2</v>
      </c>
      <c r="J28" s="79">
        <v>6</v>
      </c>
      <c r="K28" s="53">
        <f t="shared" si="4"/>
        <v>0.1111111111111111</v>
      </c>
      <c r="L28" s="79">
        <v>0</v>
      </c>
      <c r="M28" s="53">
        <f t="shared" si="5"/>
        <v>0</v>
      </c>
      <c r="N28" s="79">
        <v>42</v>
      </c>
      <c r="O28" s="83">
        <f t="shared" si="6"/>
        <v>8.2677165354330714E-2</v>
      </c>
    </row>
    <row r="29" spans="2:31" x14ac:dyDescent="0.25">
      <c r="B29" s="1"/>
      <c r="C29" s="197" t="s">
        <v>8</v>
      </c>
      <c r="D29" s="197"/>
      <c r="E29" s="197"/>
      <c r="F29" s="197"/>
      <c r="G29" s="197"/>
      <c r="H29" s="80">
        <v>442</v>
      </c>
      <c r="I29" s="81">
        <f>H29/N29</f>
        <v>0.87007874015748032</v>
      </c>
      <c r="J29" s="82">
        <v>54</v>
      </c>
      <c r="K29" s="81">
        <f>J29/N29</f>
        <v>0.1062992125984252</v>
      </c>
      <c r="L29" s="82">
        <v>12</v>
      </c>
      <c r="M29" s="81">
        <f>L29/508</f>
        <v>2.3622047244094488E-2</v>
      </c>
      <c r="N29" s="82">
        <v>508</v>
      </c>
      <c r="O29" s="68">
        <f t="shared" si="6"/>
        <v>1</v>
      </c>
    </row>
    <row r="30" spans="2:3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31" x14ac:dyDescent="0.25">
      <c r="B31" s="1"/>
      <c r="C31" s="10" t="s">
        <v>19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3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21" ht="46.5" customHeight="1" x14ac:dyDescent="0.25">
      <c r="C33" s="1"/>
      <c r="D33" s="1"/>
      <c r="E33" s="1"/>
      <c r="F33" s="1"/>
      <c r="G33" s="1"/>
      <c r="H33" s="164" t="s">
        <v>9</v>
      </c>
      <c r="I33" s="165"/>
      <c r="J33" s="164" t="s">
        <v>10</v>
      </c>
      <c r="K33" s="165"/>
      <c r="L33" s="164" t="s">
        <v>11</v>
      </c>
      <c r="M33" s="165"/>
      <c r="N33" s="164" t="s">
        <v>12</v>
      </c>
      <c r="O33" s="165"/>
      <c r="P33" s="164" t="s">
        <v>13</v>
      </c>
      <c r="Q33" s="165"/>
      <c r="R33" s="178" t="s">
        <v>14</v>
      </c>
      <c r="S33" s="179"/>
      <c r="T33" s="178" t="s">
        <v>8</v>
      </c>
      <c r="U33" s="179"/>
    </row>
    <row r="34" spans="3:21" ht="15.75" thickBot="1" x14ac:dyDescent="0.3">
      <c r="C34" s="212" t="s">
        <v>20</v>
      </c>
      <c r="D34" s="213"/>
      <c r="E34" s="213"/>
      <c r="F34" s="213"/>
      <c r="G34" s="214"/>
      <c r="H34" s="56" t="s">
        <v>21</v>
      </c>
      <c r="I34" s="33" t="s">
        <v>6</v>
      </c>
      <c r="J34" s="56" t="s">
        <v>21</v>
      </c>
      <c r="K34" s="33" t="s">
        <v>6</v>
      </c>
      <c r="L34" s="56" t="s">
        <v>21</v>
      </c>
      <c r="M34" s="33" t="s">
        <v>6</v>
      </c>
      <c r="N34" s="56" t="s">
        <v>21</v>
      </c>
      <c r="O34" s="33" t="s">
        <v>6</v>
      </c>
      <c r="P34" s="56" t="s">
        <v>21</v>
      </c>
      <c r="Q34" s="33" t="s">
        <v>6</v>
      </c>
      <c r="R34" s="120" t="s">
        <v>21</v>
      </c>
      <c r="S34" s="121" t="s">
        <v>6</v>
      </c>
      <c r="T34" s="120" t="s">
        <v>21</v>
      </c>
      <c r="U34" s="121" t="s">
        <v>6</v>
      </c>
    </row>
    <row r="35" spans="3:21" ht="15" customHeight="1" thickTop="1" x14ac:dyDescent="0.25">
      <c r="C35" s="186" t="s">
        <v>18</v>
      </c>
      <c r="D35" s="187"/>
      <c r="E35" s="187"/>
      <c r="F35" s="187"/>
      <c r="G35" s="188"/>
      <c r="H35" s="133">
        <v>16</v>
      </c>
      <c r="I35" s="134">
        <v>0.28571428571428575</v>
      </c>
      <c r="J35" s="135">
        <v>11</v>
      </c>
      <c r="K35" s="134">
        <v>0.17741935483870969</v>
      </c>
      <c r="L35" s="135">
        <v>6</v>
      </c>
      <c r="M35" s="134">
        <v>9.375E-2</v>
      </c>
      <c r="N35" s="135">
        <v>12</v>
      </c>
      <c r="O35" s="134">
        <v>0.12</v>
      </c>
      <c r="P35" s="135">
        <v>17</v>
      </c>
      <c r="Q35" s="134">
        <v>9.2391304347826095E-2</v>
      </c>
      <c r="R35" s="135">
        <v>1</v>
      </c>
      <c r="S35" s="134">
        <v>2.3809523809523808E-2</v>
      </c>
      <c r="T35" s="136">
        <v>63</v>
      </c>
      <c r="U35" s="137">
        <v>0.12401574803149605</v>
      </c>
    </row>
    <row r="36" spans="3:21" ht="15" customHeight="1" x14ac:dyDescent="0.25">
      <c r="C36" s="186" t="s">
        <v>106</v>
      </c>
      <c r="D36" s="187"/>
      <c r="E36" s="187"/>
      <c r="F36" s="187"/>
      <c r="G36" s="188"/>
      <c r="H36" s="138">
        <v>0</v>
      </c>
      <c r="I36" s="139">
        <v>0</v>
      </c>
      <c r="J36" s="123">
        <v>0</v>
      </c>
      <c r="K36" s="139">
        <v>0</v>
      </c>
      <c r="L36" s="123">
        <v>0</v>
      </c>
      <c r="M36" s="139">
        <v>0</v>
      </c>
      <c r="N36" s="123">
        <v>0</v>
      </c>
      <c r="O36" s="139">
        <v>0</v>
      </c>
      <c r="P36" s="123">
        <v>1</v>
      </c>
      <c r="Q36" s="140">
        <v>5.434782608695652E-3</v>
      </c>
      <c r="R36" s="123">
        <v>0</v>
      </c>
      <c r="S36" s="139">
        <v>0</v>
      </c>
      <c r="T36" s="124">
        <v>1</v>
      </c>
      <c r="U36" s="141">
        <v>1.968503937007874E-3</v>
      </c>
    </row>
    <row r="37" spans="3:21" ht="15" customHeight="1" x14ac:dyDescent="0.25">
      <c r="C37" s="186" t="s">
        <v>107</v>
      </c>
      <c r="D37" s="187"/>
      <c r="E37" s="187"/>
      <c r="F37" s="187"/>
      <c r="G37" s="188"/>
      <c r="H37" s="138">
        <v>0</v>
      </c>
      <c r="I37" s="139">
        <v>0</v>
      </c>
      <c r="J37" s="123">
        <v>0</v>
      </c>
      <c r="K37" s="139">
        <v>0</v>
      </c>
      <c r="L37" s="123">
        <v>0</v>
      </c>
      <c r="M37" s="139">
        <v>0</v>
      </c>
      <c r="N37" s="123">
        <v>0</v>
      </c>
      <c r="O37" s="139">
        <v>0</v>
      </c>
      <c r="P37" s="123">
        <v>0</v>
      </c>
      <c r="Q37" s="139">
        <v>0</v>
      </c>
      <c r="R37" s="123">
        <v>1</v>
      </c>
      <c r="S37" s="139">
        <v>2.3809523809523808E-2</v>
      </c>
      <c r="T37" s="124">
        <v>1</v>
      </c>
      <c r="U37" s="141">
        <v>1.968503937007874E-3</v>
      </c>
    </row>
    <row r="38" spans="3:21" ht="15" customHeight="1" x14ac:dyDescent="0.25">
      <c r="C38" s="186" t="s">
        <v>108</v>
      </c>
      <c r="D38" s="187"/>
      <c r="E38" s="187"/>
      <c r="F38" s="187"/>
      <c r="G38" s="188"/>
      <c r="H38" s="138">
        <v>0</v>
      </c>
      <c r="I38" s="139">
        <v>0</v>
      </c>
      <c r="J38" s="123">
        <v>0</v>
      </c>
      <c r="K38" s="139">
        <v>0</v>
      </c>
      <c r="L38" s="123">
        <v>0</v>
      </c>
      <c r="M38" s="139">
        <v>0</v>
      </c>
      <c r="N38" s="123">
        <v>0</v>
      </c>
      <c r="O38" s="139">
        <v>0</v>
      </c>
      <c r="P38" s="123">
        <v>1</v>
      </c>
      <c r="Q38" s="140">
        <v>5.434782608695652E-3</v>
      </c>
      <c r="R38" s="123">
        <v>0</v>
      </c>
      <c r="S38" s="139">
        <v>0</v>
      </c>
      <c r="T38" s="124">
        <v>1</v>
      </c>
      <c r="U38" s="141">
        <v>1.968503937007874E-3</v>
      </c>
    </row>
    <row r="39" spans="3:21" ht="15" customHeight="1" x14ac:dyDescent="0.25">
      <c r="C39" s="186" t="s">
        <v>109</v>
      </c>
      <c r="D39" s="187"/>
      <c r="E39" s="187"/>
      <c r="F39" s="187"/>
      <c r="G39" s="188"/>
      <c r="H39" s="138">
        <v>0</v>
      </c>
      <c r="I39" s="139">
        <v>0</v>
      </c>
      <c r="J39" s="123">
        <v>0</v>
      </c>
      <c r="K39" s="139">
        <v>0</v>
      </c>
      <c r="L39" s="123">
        <v>0</v>
      </c>
      <c r="M39" s="139">
        <v>0</v>
      </c>
      <c r="N39" s="123">
        <v>1</v>
      </c>
      <c r="O39" s="139">
        <v>0.01</v>
      </c>
      <c r="P39" s="123">
        <v>0</v>
      </c>
      <c r="Q39" s="139">
        <v>0</v>
      </c>
      <c r="R39" s="123">
        <v>0</v>
      </c>
      <c r="S39" s="139">
        <v>0</v>
      </c>
      <c r="T39" s="124">
        <v>1</v>
      </c>
      <c r="U39" s="141">
        <v>1.968503937007874E-3</v>
      </c>
    </row>
    <row r="40" spans="3:21" ht="15" customHeight="1" x14ac:dyDescent="0.25">
      <c r="C40" s="186" t="s">
        <v>110</v>
      </c>
      <c r="D40" s="187"/>
      <c r="E40" s="187"/>
      <c r="F40" s="187"/>
      <c r="G40" s="188"/>
      <c r="H40" s="138">
        <v>0</v>
      </c>
      <c r="I40" s="139">
        <v>0</v>
      </c>
      <c r="J40" s="123">
        <v>0</v>
      </c>
      <c r="K40" s="139">
        <v>0</v>
      </c>
      <c r="L40" s="123">
        <v>0</v>
      </c>
      <c r="M40" s="139">
        <v>0</v>
      </c>
      <c r="N40" s="123">
        <v>0</v>
      </c>
      <c r="O40" s="139">
        <v>0</v>
      </c>
      <c r="P40" s="123">
        <v>1</v>
      </c>
      <c r="Q40" s="140">
        <v>5.434782608695652E-3</v>
      </c>
      <c r="R40" s="123">
        <v>0</v>
      </c>
      <c r="S40" s="139">
        <v>0</v>
      </c>
      <c r="T40" s="124">
        <v>1</v>
      </c>
      <c r="U40" s="141">
        <v>1.968503937007874E-3</v>
      </c>
    </row>
    <row r="41" spans="3:21" ht="15" customHeight="1" x14ac:dyDescent="0.25">
      <c r="C41" s="186" t="s">
        <v>111</v>
      </c>
      <c r="D41" s="187"/>
      <c r="E41" s="187"/>
      <c r="F41" s="187"/>
      <c r="G41" s="188"/>
      <c r="H41" s="138">
        <v>0</v>
      </c>
      <c r="I41" s="139">
        <v>0</v>
      </c>
      <c r="J41" s="123">
        <v>0</v>
      </c>
      <c r="K41" s="139">
        <v>0</v>
      </c>
      <c r="L41" s="123">
        <v>1</v>
      </c>
      <c r="M41" s="139">
        <v>1.5625E-2</v>
      </c>
      <c r="N41" s="123">
        <v>0</v>
      </c>
      <c r="O41" s="139">
        <v>0</v>
      </c>
      <c r="P41" s="123">
        <v>0</v>
      </c>
      <c r="Q41" s="139">
        <v>0</v>
      </c>
      <c r="R41" s="123">
        <v>0</v>
      </c>
      <c r="S41" s="139">
        <v>0</v>
      </c>
      <c r="T41" s="124">
        <v>1</v>
      </c>
      <c r="U41" s="141">
        <v>1.968503937007874E-3</v>
      </c>
    </row>
    <row r="42" spans="3:21" ht="15" customHeight="1" x14ac:dyDescent="0.25">
      <c r="C42" s="186" t="s">
        <v>112</v>
      </c>
      <c r="D42" s="187"/>
      <c r="E42" s="187"/>
      <c r="F42" s="187"/>
      <c r="G42" s="188"/>
      <c r="H42" s="138">
        <v>0</v>
      </c>
      <c r="I42" s="139">
        <v>0</v>
      </c>
      <c r="J42" s="123">
        <v>0</v>
      </c>
      <c r="K42" s="139">
        <v>0</v>
      </c>
      <c r="L42" s="123">
        <v>0</v>
      </c>
      <c r="M42" s="139">
        <v>0</v>
      </c>
      <c r="N42" s="123">
        <v>1</v>
      </c>
      <c r="O42" s="139">
        <v>0.01</v>
      </c>
      <c r="P42" s="123">
        <v>0</v>
      </c>
      <c r="Q42" s="139">
        <v>0</v>
      </c>
      <c r="R42" s="123">
        <v>0</v>
      </c>
      <c r="S42" s="139">
        <v>0</v>
      </c>
      <c r="T42" s="124">
        <v>1</v>
      </c>
      <c r="U42" s="141">
        <v>1.968503937007874E-3</v>
      </c>
    </row>
    <row r="43" spans="3:21" ht="15" customHeight="1" x14ac:dyDescent="0.25">
      <c r="C43" s="186" t="s">
        <v>113</v>
      </c>
      <c r="D43" s="187"/>
      <c r="E43" s="187"/>
      <c r="F43" s="187"/>
      <c r="G43" s="188"/>
      <c r="H43" s="138">
        <v>0</v>
      </c>
      <c r="I43" s="139">
        <v>0</v>
      </c>
      <c r="J43" s="123">
        <v>0</v>
      </c>
      <c r="K43" s="139">
        <v>0</v>
      </c>
      <c r="L43" s="123">
        <v>1</v>
      </c>
      <c r="M43" s="139">
        <v>1.5625E-2</v>
      </c>
      <c r="N43" s="123">
        <v>0</v>
      </c>
      <c r="O43" s="139">
        <v>0</v>
      </c>
      <c r="P43" s="123">
        <v>0</v>
      </c>
      <c r="Q43" s="139">
        <v>0</v>
      </c>
      <c r="R43" s="123">
        <v>0</v>
      </c>
      <c r="S43" s="139">
        <v>0</v>
      </c>
      <c r="T43" s="124">
        <v>1</v>
      </c>
      <c r="U43" s="141">
        <v>1.968503937007874E-3</v>
      </c>
    </row>
    <row r="44" spans="3:21" ht="15" customHeight="1" x14ac:dyDescent="0.25">
      <c r="C44" s="186" t="s">
        <v>114</v>
      </c>
      <c r="D44" s="187"/>
      <c r="E44" s="187"/>
      <c r="F44" s="187"/>
      <c r="G44" s="188"/>
      <c r="H44" s="138">
        <v>0</v>
      </c>
      <c r="I44" s="139">
        <v>0</v>
      </c>
      <c r="J44" s="123">
        <v>0</v>
      </c>
      <c r="K44" s="139">
        <v>0</v>
      </c>
      <c r="L44" s="123">
        <v>0</v>
      </c>
      <c r="M44" s="139">
        <v>0</v>
      </c>
      <c r="N44" s="123">
        <v>0</v>
      </c>
      <c r="O44" s="139">
        <v>0</v>
      </c>
      <c r="P44" s="123">
        <v>0</v>
      </c>
      <c r="Q44" s="139">
        <v>0</v>
      </c>
      <c r="R44" s="123">
        <v>1</v>
      </c>
      <c r="S44" s="139">
        <v>2.3809523809523808E-2</v>
      </c>
      <c r="T44" s="124">
        <v>1</v>
      </c>
      <c r="U44" s="141">
        <v>1.968503937007874E-3</v>
      </c>
    </row>
    <row r="45" spans="3:21" ht="15" customHeight="1" x14ac:dyDescent="0.25">
      <c r="C45" s="186" t="s">
        <v>115</v>
      </c>
      <c r="D45" s="187"/>
      <c r="E45" s="187"/>
      <c r="F45" s="187"/>
      <c r="G45" s="188"/>
      <c r="H45" s="138">
        <v>0</v>
      </c>
      <c r="I45" s="139">
        <v>0</v>
      </c>
      <c r="J45" s="123">
        <v>0</v>
      </c>
      <c r="K45" s="139">
        <v>0</v>
      </c>
      <c r="L45" s="123">
        <v>3</v>
      </c>
      <c r="M45" s="139">
        <v>4.6875E-2</v>
      </c>
      <c r="N45" s="123">
        <v>0</v>
      </c>
      <c r="O45" s="139">
        <v>0</v>
      </c>
      <c r="P45" s="123">
        <v>0</v>
      </c>
      <c r="Q45" s="139">
        <v>0</v>
      </c>
      <c r="R45" s="123">
        <v>0</v>
      </c>
      <c r="S45" s="139">
        <v>0</v>
      </c>
      <c r="T45" s="124">
        <v>3</v>
      </c>
      <c r="U45" s="141">
        <v>5.905511811023622E-3</v>
      </c>
    </row>
    <row r="46" spans="3:21" ht="15" customHeight="1" x14ac:dyDescent="0.25">
      <c r="C46" s="186" t="s">
        <v>116</v>
      </c>
      <c r="D46" s="187"/>
      <c r="E46" s="187"/>
      <c r="F46" s="187"/>
      <c r="G46" s="188"/>
      <c r="H46" s="138">
        <v>0</v>
      </c>
      <c r="I46" s="139">
        <v>0</v>
      </c>
      <c r="J46" s="123">
        <v>0</v>
      </c>
      <c r="K46" s="139">
        <v>0</v>
      </c>
      <c r="L46" s="123">
        <v>0</v>
      </c>
      <c r="M46" s="139">
        <v>0</v>
      </c>
      <c r="N46" s="123">
        <v>1</v>
      </c>
      <c r="O46" s="139">
        <v>0.01</v>
      </c>
      <c r="P46" s="123">
        <v>0</v>
      </c>
      <c r="Q46" s="139">
        <v>0</v>
      </c>
      <c r="R46" s="123">
        <v>0</v>
      </c>
      <c r="S46" s="139">
        <v>0</v>
      </c>
      <c r="T46" s="124">
        <v>1</v>
      </c>
      <c r="U46" s="141">
        <v>1.968503937007874E-3</v>
      </c>
    </row>
    <row r="47" spans="3:21" ht="15" customHeight="1" x14ac:dyDescent="0.25">
      <c r="C47" s="186" t="s">
        <v>117</v>
      </c>
      <c r="D47" s="187"/>
      <c r="E47" s="187"/>
      <c r="F47" s="187"/>
      <c r="G47" s="188"/>
      <c r="H47" s="138">
        <v>1</v>
      </c>
      <c r="I47" s="139">
        <v>1.785714285714286E-2</v>
      </c>
      <c r="J47" s="123">
        <v>0</v>
      </c>
      <c r="K47" s="139">
        <v>0</v>
      </c>
      <c r="L47" s="123">
        <v>0</v>
      </c>
      <c r="M47" s="139">
        <v>0</v>
      </c>
      <c r="N47" s="123">
        <v>0</v>
      </c>
      <c r="O47" s="139">
        <v>0</v>
      </c>
      <c r="P47" s="123">
        <v>1</v>
      </c>
      <c r="Q47" s="140">
        <v>5.434782608695652E-3</v>
      </c>
      <c r="R47" s="123">
        <v>0</v>
      </c>
      <c r="S47" s="139">
        <v>0</v>
      </c>
      <c r="T47" s="124">
        <v>2</v>
      </c>
      <c r="U47" s="141">
        <v>3.937007874015748E-3</v>
      </c>
    </row>
    <row r="48" spans="3:21" ht="15" customHeight="1" x14ac:dyDescent="0.25">
      <c r="C48" s="186" t="s">
        <v>118</v>
      </c>
      <c r="D48" s="187"/>
      <c r="E48" s="187"/>
      <c r="F48" s="187"/>
      <c r="G48" s="188"/>
      <c r="H48" s="138">
        <v>0</v>
      </c>
      <c r="I48" s="139">
        <v>0</v>
      </c>
      <c r="J48" s="123">
        <v>0</v>
      </c>
      <c r="K48" s="139">
        <v>0</v>
      </c>
      <c r="L48" s="123">
        <v>0</v>
      </c>
      <c r="M48" s="139">
        <v>0</v>
      </c>
      <c r="N48" s="123">
        <v>0</v>
      </c>
      <c r="O48" s="139">
        <v>0</v>
      </c>
      <c r="P48" s="123">
        <v>2</v>
      </c>
      <c r="Q48" s="139">
        <v>1.0869565217391304E-2</v>
      </c>
      <c r="R48" s="123">
        <v>0</v>
      </c>
      <c r="S48" s="139">
        <v>0</v>
      </c>
      <c r="T48" s="124">
        <v>2</v>
      </c>
      <c r="U48" s="141">
        <v>3.937007874015748E-3</v>
      </c>
    </row>
    <row r="49" spans="3:21" ht="15" customHeight="1" x14ac:dyDescent="0.25">
      <c r="C49" s="186" t="s">
        <v>119</v>
      </c>
      <c r="D49" s="187"/>
      <c r="E49" s="187"/>
      <c r="F49" s="187"/>
      <c r="G49" s="188"/>
      <c r="H49" s="138">
        <v>0</v>
      </c>
      <c r="I49" s="139">
        <v>0</v>
      </c>
      <c r="J49" s="123">
        <v>0</v>
      </c>
      <c r="K49" s="139">
        <v>0</v>
      </c>
      <c r="L49" s="123">
        <v>0</v>
      </c>
      <c r="M49" s="139">
        <v>0</v>
      </c>
      <c r="N49" s="123">
        <v>0</v>
      </c>
      <c r="O49" s="139">
        <v>0</v>
      </c>
      <c r="P49" s="123">
        <v>2</v>
      </c>
      <c r="Q49" s="139">
        <v>1.0869565217391304E-2</v>
      </c>
      <c r="R49" s="123">
        <v>0</v>
      </c>
      <c r="S49" s="139">
        <v>0</v>
      </c>
      <c r="T49" s="124">
        <v>2</v>
      </c>
      <c r="U49" s="141">
        <v>3.937007874015748E-3</v>
      </c>
    </row>
    <row r="50" spans="3:21" ht="15" customHeight="1" x14ac:dyDescent="0.25">
      <c r="C50" s="186" t="s">
        <v>120</v>
      </c>
      <c r="D50" s="187"/>
      <c r="E50" s="187"/>
      <c r="F50" s="187"/>
      <c r="G50" s="188"/>
      <c r="H50" s="138">
        <v>0</v>
      </c>
      <c r="I50" s="139">
        <v>0</v>
      </c>
      <c r="J50" s="123">
        <v>1</v>
      </c>
      <c r="K50" s="139">
        <v>1.6129032258064516E-2</v>
      </c>
      <c r="L50" s="123">
        <v>1</v>
      </c>
      <c r="M50" s="139">
        <v>1.5625E-2</v>
      </c>
      <c r="N50" s="123">
        <v>0</v>
      </c>
      <c r="O50" s="139">
        <v>0</v>
      </c>
      <c r="P50" s="123">
        <v>0</v>
      </c>
      <c r="Q50" s="139">
        <v>0</v>
      </c>
      <c r="R50" s="123">
        <v>0</v>
      </c>
      <c r="S50" s="139">
        <v>0</v>
      </c>
      <c r="T50" s="124">
        <v>2</v>
      </c>
      <c r="U50" s="141">
        <v>3.937007874015748E-3</v>
      </c>
    </row>
    <row r="51" spans="3:21" ht="15" customHeight="1" x14ac:dyDescent="0.25">
      <c r="C51" s="186" t="s">
        <v>121</v>
      </c>
      <c r="D51" s="187"/>
      <c r="E51" s="187"/>
      <c r="F51" s="187"/>
      <c r="G51" s="188"/>
      <c r="H51" s="138">
        <v>0</v>
      </c>
      <c r="I51" s="139">
        <v>0</v>
      </c>
      <c r="J51" s="123">
        <v>0</v>
      </c>
      <c r="K51" s="139">
        <v>0</v>
      </c>
      <c r="L51" s="123">
        <v>1</v>
      </c>
      <c r="M51" s="139">
        <v>1.5625E-2</v>
      </c>
      <c r="N51" s="123">
        <v>0</v>
      </c>
      <c r="O51" s="139">
        <v>0</v>
      </c>
      <c r="P51" s="123">
        <v>0</v>
      </c>
      <c r="Q51" s="139">
        <v>0</v>
      </c>
      <c r="R51" s="123">
        <v>0</v>
      </c>
      <c r="S51" s="139">
        <v>0</v>
      </c>
      <c r="T51" s="124">
        <v>1</v>
      </c>
      <c r="U51" s="141">
        <v>1.968503937007874E-3</v>
      </c>
    </row>
    <row r="52" spans="3:21" ht="15" customHeight="1" x14ac:dyDescent="0.25">
      <c r="C52" s="186" t="s">
        <v>122</v>
      </c>
      <c r="D52" s="187"/>
      <c r="E52" s="187"/>
      <c r="F52" s="187"/>
      <c r="G52" s="188"/>
      <c r="H52" s="138">
        <v>0</v>
      </c>
      <c r="I52" s="139">
        <v>0</v>
      </c>
      <c r="J52" s="123">
        <v>0</v>
      </c>
      <c r="K52" s="139">
        <v>0</v>
      </c>
      <c r="L52" s="123">
        <v>0</v>
      </c>
      <c r="M52" s="139">
        <v>0</v>
      </c>
      <c r="N52" s="123">
        <v>1</v>
      </c>
      <c r="O52" s="139">
        <v>0.01</v>
      </c>
      <c r="P52" s="123">
        <v>1</v>
      </c>
      <c r="Q52" s="140">
        <v>5.434782608695652E-3</v>
      </c>
      <c r="R52" s="123">
        <v>0</v>
      </c>
      <c r="S52" s="139">
        <v>0</v>
      </c>
      <c r="T52" s="124">
        <v>2</v>
      </c>
      <c r="U52" s="141">
        <v>3.937007874015748E-3</v>
      </c>
    </row>
    <row r="53" spans="3:21" ht="15" customHeight="1" x14ac:dyDescent="0.25">
      <c r="C53" s="186" t="s">
        <v>123</v>
      </c>
      <c r="D53" s="187"/>
      <c r="E53" s="187"/>
      <c r="F53" s="187"/>
      <c r="G53" s="188"/>
      <c r="H53" s="138">
        <v>0</v>
      </c>
      <c r="I53" s="139">
        <v>0</v>
      </c>
      <c r="J53" s="123">
        <v>0</v>
      </c>
      <c r="K53" s="139">
        <v>0</v>
      </c>
      <c r="L53" s="123">
        <v>0</v>
      </c>
      <c r="M53" s="139">
        <v>0</v>
      </c>
      <c r="N53" s="123">
        <v>0</v>
      </c>
      <c r="O53" s="139">
        <v>0</v>
      </c>
      <c r="P53" s="123">
        <v>1</v>
      </c>
      <c r="Q53" s="140">
        <v>5.434782608695652E-3</v>
      </c>
      <c r="R53" s="123">
        <v>0</v>
      </c>
      <c r="S53" s="139">
        <v>0</v>
      </c>
      <c r="T53" s="124">
        <v>1</v>
      </c>
      <c r="U53" s="141">
        <v>1.968503937007874E-3</v>
      </c>
    </row>
    <row r="54" spans="3:21" ht="15" customHeight="1" x14ac:dyDescent="0.25">
      <c r="C54" s="186" t="s">
        <v>124</v>
      </c>
      <c r="D54" s="187"/>
      <c r="E54" s="187"/>
      <c r="F54" s="187"/>
      <c r="G54" s="188"/>
      <c r="H54" s="138">
        <v>0</v>
      </c>
      <c r="I54" s="139">
        <v>0</v>
      </c>
      <c r="J54" s="123">
        <v>0</v>
      </c>
      <c r="K54" s="139">
        <v>0</v>
      </c>
      <c r="L54" s="123">
        <v>0</v>
      </c>
      <c r="M54" s="139">
        <v>0</v>
      </c>
      <c r="N54" s="123">
        <v>0</v>
      </c>
      <c r="O54" s="139">
        <v>0</v>
      </c>
      <c r="P54" s="123">
        <v>1</v>
      </c>
      <c r="Q54" s="140">
        <v>5.434782608695652E-3</v>
      </c>
      <c r="R54" s="123">
        <v>0</v>
      </c>
      <c r="S54" s="139">
        <v>0</v>
      </c>
      <c r="T54" s="124">
        <v>1</v>
      </c>
      <c r="U54" s="141">
        <v>1.968503937007874E-3</v>
      </c>
    </row>
    <row r="55" spans="3:21" ht="15" customHeight="1" x14ac:dyDescent="0.25">
      <c r="C55" s="186" t="s">
        <v>125</v>
      </c>
      <c r="D55" s="187"/>
      <c r="E55" s="187"/>
      <c r="F55" s="187"/>
      <c r="G55" s="188"/>
      <c r="H55" s="138">
        <v>0</v>
      </c>
      <c r="I55" s="139">
        <v>0</v>
      </c>
      <c r="J55" s="123">
        <v>0</v>
      </c>
      <c r="K55" s="139">
        <v>0</v>
      </c>
      <c r="L55" s="123">
        <v>0</v>
      </c>
      <c r="M55" s="139">
        <v>0</v>
      </c>
      <c r="N55" s="123">
        <v>0</v>
      </c>
      <c r="O55" s="139">
        <v>0</v>
      </c>
      <c r="P55" s="123">
        <v>1</v>
      </c>
      <c r="Q55" s="140">
        <v>5.434782608695652E-3</v>
      </c>
      <c r="R55" s="123">
        <v>0</v>
      </c>
      <c r="S55" s="139">
        <v>0</v>
      </c>
      <c r="T55" s="124">
        <v>1</v>
      </c>
      <c r="U55" s="141">
        <v>1.968503937007874E-3</v>
      </c>
    </row>
    <row r="56" spans="3:21" ht="15" customHeight="1" x14ac:dyDescent="0.25">
      <c r="C56" s="186" t="s">
        <v>126</v>
      </c>
      <c r="D56" s="187"/>
      <c r="E56" s="187"/>
      <c r="F56" s="187"/>
      <c r="G56" s="188"/>
      <c r="H56" s="138">
        <v>0</v>
      </c>
      <c r="I56" s="139">
        <v>0</v>
      </c>
      <c r="J56" s="123">
        <v>0</v>
      </c>
      <c r="K56" s="139">
        <v>0</v>
      </c>
      <c r="L56" s="123">
        <v>0</v>
      </c>
      <c r="M56" s="139">
        <v>0</v>
      </c>
      <c r="N56" s="123">
        <v>0</v>
      </c>
      <c r="O56" s="139">
        <v>0</v>
      </c>
      <c r="P56" s="123">
        <v>1</v>
      </c>
      <c r="Q56" s="140">
        <v>5.434782608695652E-3</v>
      </c>
      <c r="R56" s="123">
        <v>0</v>
      </c>
      <c r="S56" s="139">
        <v>0</v>
      </c>
      <c r="T56" s="124">
        <v>1</v>
      </c>
      <c r="U56" s="141">
        <v>1.968503937007874E-3</v>
      </c>
    </row>
    <row r="57" spans="3:21" ht="15" customHeight="1" x14ac:dyDescent="0.25">
      <c r="C57" s="186" t="s">
        <v>127</v>
      </c>
      <c r="D57" s="187"/>
      <c r="E57" s="187"/>
      <c r="F57" s="187"/>
      <c r="G57" s="188"/>
      <c r="H57" s="138">
        <v>1</v>
      </c>
      <c r="I57" s="139">
        <v>1.785714285714286E-2</v>
      </c>
      <c r="J57" s="123">
        <v>0</v>
      </c>
      <c r="K57" s="139">
        <v>0</v>
      </c>
      <c r="L57" s="123">
        <v>0</v>
      </c>
      <c r="M57" s="139">
        <v>0</v>
      </c>
      <c r="N57" s="123">
        <v>0</v>
      </c>
      <c r="O57" s="139">
        <v>0</v>
      </c>
      <c r="P57" s="123">
        <v>0</v>
      </c>
      <c r="Q57" s="139">
        <v>0</v>
      </c>
      <c r="R57" s="123">
        <v>0</v>
      </c>
      <c r="S57" s="139">
        <v>0</v>
      </c>
      <c r="T57" s="124">
        <v>1</v>
      </c>
      <c r="U57" s="141">
        <v>1.968503937007874E-3</v>
      </c>
    </row>
    <row r="58" spans="3:21" ht="15" customHeight="1" x14ac:dyDescent="0.25">
      <c r="C58" s="186" t="s">
        <v>128</v>
      </c>
      <c r="D58" s="187"/>
      <c r="E58" s="187"/>
      <c r="F58" s="187"/>
      <c r="G58" s="188"/>
      <c r="H58" s="138">
        <v>0</v>
      </c>
      <c r="I58" s="139">
        <v>0</v>
      </c>
      <c r="J58" s="123">
        <v>0</v>
      </c>
      <c r="K58" s="139">
        <v>0</v>
      </c>
      <c r="L58" s="123">
        <v>0</v>
      </c>
      <c r="M58" s="139">
        <v>0</v>
      </c>
      <c r="N58" s="123">
        <v>0</v>
      </c>
      <c r="O58" s="139">
        <v>0</v>
      </c>
      <c r="P58" s="123">
        <v>1</v>
      </c>
      <c r="Q58" s="140">
        <v>5.434782608695652E-3</v>
      </c>
      <c r="R58" s="123">
        <v>0</v>
      </c>
      <c r="S58" s="139">
        <v>0</v>
      </c>
      <c r="T58" s="124">
        <v>1</v>
      </c>
      <c r="U58" s="141">
        <v>1.968503937007874E-3</v>
      </c>
    </row>
    <row r="59" spans="3:21" ht="15" customHeight="1" x14ac:dyDescent="0.25">
      <c r="C59" s="186" t="s">
        <v>129</v>
      </c>
      <c r="D59" s="187"/>
      <c r="E59" s="187"/>
      <c r="F59" s="187"/>
      <c r="G59" s="188"/>
      <c r="H59" s="138">
        <v>0</v>
      </c>
      <c r="I59" s="139">
        <v>0</v>
      </c>
      <c r="J59" s="123">
        <v>0</v>
      </c>
      <c r="K59" s="139">
        <v>0</v>
      </c>
      <c r="L59" s="123">
        <v>0</v>
      </c>
      <c r="M59" s="139">
        <v>0</v>
      </c>
      <c r="N59" s="123">
        <v>0</v>
      </c>
      <c r="O59" s="139">
        <v>0</v>
      </c>
      <c r="P59" s="123">
        <v>1</v>
      </c>
      <c r="Q59" s="140">
        <v>5.434782608695652E-3</v>
      </c>
      <c r="R59" s="123">
        <v>0</v>
      </c>
      <c r="S59" s="139">
        <v>0</v>
      </c>
      <c r="T59" s="124">
        <v>1</v>
      </c>
      <c r="U59" s="141">
        <v>1.968503937007874E-3</v>
      </c>
    </row>
    <row r="60" spans="3:21" ht="15" customHeight="1" x14ac:dyDescent="0.25">
      <c r="C60" s="186" t="s">
        <v>130</v>
      </c>
      <c r="D60" s="187"/>
      <c r="E60" s="187"/>
      <c r="F60" s="187"/>
      <c r="G60" s="188"/>
      <c r="H60" s="138">
        <v>0</v>
      </c>
      <c r="I60" s="139">
        <v>0</v>
      </c>
      <c r="J60" s="123">
        <v>0</v>
      </c>
      <c r="K60" s="139">
        <v>0</v>
      </c>
      <c r="L60" s="123">
        <v>0</v>
      </c>
      <c r="M60" s="139">
        <v>0</v>
      </c>
      <c r="N60" s="123">
        <v>0</v>
      </c>
      <c r="O60" s="139">
        <v>0</v>
      </c>
      <c r="P60" s="123">
        <v>1</v>
      </c>
      <c r="Q60" s="140">
        <v>5.434782608695652E-3</v>
      </c>
      <c r="R60" s="123">
        <v>0</v>
      </c>
      <c r="S60" s="139">
        <v>0</v>
      </c>
      <c r="T60" s="124">
        <v>1</v>
      </c>
      <c r="U60" s="141">
        <v>1.968503937007874E-3</v>
      </c>
    </row>
    <row r="61" spans="3:21" ht="15" customHeight="1" x14ac:dyDescent="0.25">
      <c r="C61" s="186" t="s">
        <v>131</v>
      </c>
      <c r="D61" s="187"/>
      <c r="E61" s="187"/>
      <c r="F61" s="187"/>
      <c r="G61" s="188"/>
      <c r="H61" s="138">
        <v>1</v>
      </c>
      <c r="I61" s="139">
        <v>1.785714285714286E-2</v>
      </c>
      <c r="J61" s="123">
        <v>0</v>
      </c>
      <c r="K61" s="139">
        <v>0</v>
      </c>
      <c r="L61" s="123">
        <v>0</v>
      </c>
      <c r="M61" s="139">
        <v>0</v>
      </c>
      <c r="N61" s="123">
        <v>0</v>
      </c>
      <c r="O61" s="139">
        <v>0</v>
      </c>
      <c r="P61" s="123">
        <v>0</v>
      </c>
      <c r="Q61" s="139">
        <v>0</v>
      </c>
      <c r="R61" s="123">
        <v>0</v>
      </c>
      <c r="S61" s="139">
        <v>0</v>
      </c>
      <c r="T61" s="124">
        <v>1</v>
      </c>
      <c r="U61" s="141">
        <v>1.968503937007874E-3</v>
      </c>
    </row>
    <row r="62" spans="3:21" ht="15" customHeight="1" x14ac:dyDescent="0.25">
      <c r="C62" s="186" t="s">
        <v>132</v>
      </c>
      <c r="D62" s="187"/>
      <c r="E62" s="187"/>
      <c r="F62" s="187"/>
      <c r="G62" s="188"/>
      <c r="H62" s="138">
        <v>0</v>
      </c>
      <c r="I62" s="139">
        <v>0</v>
      </c>
      <c r="J62" s="123">
        <v>0</v>
      </c>
      <c r="K62" s="139">
        <v>0</v>
      </c>
      <c r="L62" s="123">
        <v>1</v>
      </c>
      <c r="M62" s="139">
        <v>1.5625E-2</v>
      </c>
      <c r="N62" s="123">
        <v>0</v>
      </c>
      <c r="O62" s="139">
        <v>0</v>
      </c>
      <c r="P62" s="123">
        <v>0</v>
      </c>
      <c r="Q62" s="139">
        <v>0</v>
      </c>
      <c r="R62" s="123">
        <v>0</v>
      </c>
      <c r="S62" s="139">
        <v>0</v>
      </c>
      <c r="T62" s="124">
        <v>1</v>
      </c>
      <c r="U62" s="141">
        <v>1.968503937007874E-3</v>
      </c>
    </row>
    <row r="63" spans="3:21" ht="15" customHeight="1" x14ac:dyDescent="0.25">
      <c r="C63" s="186" t="s">
        <v>133</v>
      </c>
      <c r="D63" s="187"/>
      <c r="E63" s="187"/>
      <c r="F63" s="187"/>
      <c r="G63" s="188"/>
      <c r="H63" s="138">
        <v>0</v>
      </c>
      <c r="I63" s="139">
        <v>0</v>
      </c>
      <c r="J63" s="123">
        <v>0</v>
      </c>
      <c r="K63" s="139">
        <v>0</v>
      </c>
      <c r="L63" s="123">
        <v>0</v>
      </c>
      <c r="M63" s="139">
        <v>0</v>
      </c>
      <c r="N63" s="123">
        <v>0</v>
      </c>
      <c r="O63" s="139">
        <v>0</v>
      </c>
      <c r="P63" s="123">
        <v>1</v>
      </c>
      <c r="Q63" s="140">
        <v>5.434782608695652E-3</v>
      </c>
      <c r="R63" s="123">
        <v>0</v>
      </c>
      <c r="S63" s="139">
        <v>0</v>
      </c>
      <c r="T63" s="124">
        <v>1</v>
      </c>
      <c r="U63" s="141">
        <v>1.968503937007874E-3</v>
      </c>
    </row>
    <row r="64" spans="3:21" ht="15" customHeight="1" x14ac:dyDescent="0.25">
      <c r="C64" s="186" t="s">
        <v>134</v>
      </c>
      <c r="D64" s="187"/>
      <c r="E64" s="187"/>
      <c r="F64" s="187"/>
      <c r="G64" s="188"/>
      <c r="H64" s="138">
        <v>0</v>
      </c>
      <c r="I64" s="139">
        <v>0</v>
      </c>
      <c r="J64" s="123">
        <v>0</v>
      </c>
      <c r="K64" s="139">
        <v>0</v>
      </c>
      <c r="L64" s="123">
        <v>0</v>
      </c>
      <c r="M64" s="139">
        <v>0</v>
      </c>
      <c r="N64" s="123">
        <v>0</v>
      </c>
      <c r="O64" s="139">
        <v>0</v>
      </c>
      <c r="P64" s="123">
        <v>2</v>
      </c>
      <c r="Q64" s="139">
        <v>1.0869565217391304E-2</v>
      </c>
      <c r="R64" s="123">
        <v>0</v>
      </c>
      <c r="S64" s="139">
        <v>0</v>
      </c>
      <c r="T64" s="124">
        <v>2</v>
      </c>
      <c r="U64" s="141">
        <v>3.937007874015748E-3</v>
      </c>
    </row>
    <row r="65" spans="3:21" ht="15" customHeight="1" x14ac:dyDescent="0.25">
      <c r="C65" s="186" t="s">
        <v>135</v>
      </c>
      <c r="D65" s="187"/>
      <c r="E65" s="187"/>
      <c r="F65" s="187"/>
      <c r="G65" s="188"/>
      <c r="H65" s="138">
        <v>0</v>
      </c>
      <c r="I65" s="139">
        <v>0</v>
      </c>
      <c r="J65" s="123">
        <v>1</v>
      </c>
      <c r="K65" s="139">
        <v>1.6129032258064516E-2</v>
      </c>
      <c r="L65" s="123">
        <v>1</v>
      </c>
      <c r="M65" s="139">
        <v>1.5625E-2</v>
      </c>
      <c r="N65" s="123">
        <v>0</v>
      </c>
      <c r="O65" s="139">
        <v>0</v>
      </c>
      <c r="P65" s="123">
        <v>0</v>
      </c>
      <c r="Q65" s="139">
        <v>0</v>
      </c>
      <c r="R65" s="123">
        <v>1</v>
      </c>
      <c r="S65" s="139">
        <v>2.3809523809523808E-2</v>
      </c>
      <c r="T65" s="124">
        <v>3</v>
      </c>
      <c r="U65" s="141">
        <v>5.905511811023622E-3</v>
      </c>
    </row>
    <row r="66" spans="3:21" ht="15" customHeight="1" x14ac:dyDescent="0.25">
      <c r="C66" s="186" t="s">
        <v>136</v>
      </c>
      <c r="D66" s="187"/>
      <c r="E66" s="187"/>
      <c r="F66" s="187"/>
      <c r="G66" s="188"/>
      <c r="H66" s="138">
        <v>0</v>
      </c>
      <c r="I66" s="139">
        <v>0</v>
      </c>
      <c r="J66" s="123">
        <v>0</v>
      </c>
      <c r="K66" s="139">
        <v>0</v>
      </c>
      <c r="L66" s="123">
        <v>0</v>
      </c>
      <c r="M66" s="139">
        <v>0</v>
      </c>
      <c r="N66" s="123">
        <v>0</v>
      </c>
      <c r="O66" s="139">
        <v>0</v>
      </c>
      <c r="P66" s="123">
        <v>1</v>
      </c>
      <c r="Q66" s="140">
        <v>5.434782608695652E-3</v>
      </c>
      <c r="R66" s="123">
        <v>0</v>
      </c>
      <c r="S66" s="139">
        <v>0</v>
      </c>
      <c r="T66" s="124">
        <v>1</v>
      </c>
      <c r="U66" s="141">
        <v>1.968503937007874E-3</v>
      </c>
    </row>
    <row r="67" spans="3:21" ht="15" customHeight="1" x14ac:dyDescent="0.25">
      <c r="C67" s="186" t="s">
        <v>137</v>
      </c>
      <c r="D67" s="187"/>
      <c r="E67" s="187"/>
      <c r="F67" s="187"/>
      <c r="G67" s="188"/>
      <c r="H67" s="138">
        <v>0</v>
      </c>
      <c r="I67" s="139">
        <v>0</v>
      </c>
      <c r="J67" s="123">
        <v>1</v>
      </c>
      <c r="K67" s="139">
        <v>1.6129032258064516E-2</v>
      </c>
      <c r="L67" s="123">
        <v>1</v>
      </c>
      <c r="M67" s="139">
        <v>1.5625E-2</v>
      </c>
      <c r="N67" s="123">
        <v>2</v>
      </c>
      <c r="O67" s="139">
        <v>0.02</v>
      </c>
      <c r="P67" s="123">
        <v>0</v>
      </c>
      <c r="Q67" s="139">
        <v>0</v>
      </c>
      <c r="R67" s="123">
        <v>1</v>
      </c>
      <c r="S67" s="139">
        <v>2.3809523809523808E-2</v>
      </c>
      <c r="T67" s="124">
        <v>5</v>
      </c>
      <c r="U67" s="141">
        <v>9.8425196850393699E-3</v>
      </c>
    </row>
    <row r="68" spans="3:21" ht="15" customHeight="1" x14ac:dyDescent="0.25">
      <c r="C68" s="186" t="s">
        <v>138</v>
      </c>
      <c r="D68" s="187"/>
      <c r="E68" s="187"/>
      <c r="F68" s="187"/>
      <c r="G68" s="188"/>
      <c r="H68" s="138">
        <v>0</v>
      </c>
      <c r="I68" s="139">
        <v>0</v>
      </c>
      <c r="J68" s="123">
        <v>1</v>
      </c>
      <c r="K68" s="139">
        <v>1.6129032258064516E-2</v>
      </c>
      <c r="L68" s="123">
        <v>0</v>
      </c>
      <c r="M68" s="139">
        <v>0</v>
      </c>
      <c r="N68" s="123">
        <v>0</v>
      </c>
      <c r="O68" s="139">
        <v>0</v>
      </c>
      <c r="P68" s="123">
        <v>0</v>
      </c>
      <c r="Q68" s="139">
        <v>0</v>
      </c>
      <c r="R68" s="123">
        <v>0</v>
      </c>
      <c r="S68" s="139">
        <v>0</v>
      </c>
      <c r="T68" s="124">
        <v>1</v>
      </c>
      <c r="U68" s="141">
        <v>1.968503937007874E-3</v>
      </c>
    </row>
    <row r="69" spans="3:21" ht="15" customHeight="1" x14ac:dyDescent="0.25">
      <c r="C69" s="186" t="s">
        <v>139</v>
      </c>
      <c r="D69" s="187"/>
      <c r="E69" s="187"/>
      <c r="F69" s="187"/>
      <c r="G69" s="188"/>
      <c r="H69" s="138">
        <v>0</v>
      </c>
      <c r="I69" s="139">
        <v>0</v>
      </c>
      <c r="J69" s="123">
        <v>0</v>
      </c>
      <c r="K69" s="139">
        <v>0</v>
      </c>
      <c r="L69" s="123">
        <v>0</v>
      </c>
      <c r="M69" s="139">
        <v>0</v>
      </c>
      <c r="N69" s="123">
        <v>0</v>
      </c>
      <c r="O69" s="139">
        <v>0</v>
      </c>
      <c r="P69" s="123">
        <v>1</v>
      </c>
      <c r="Q69" s="140">
        <v>5.434782608695652E-3</v>
      </c>
      <c r="R69" s="123">
        <v>0</v>
      </c>
      <c r="S69" s="139">
        <v>0</v>
      </c>
      <c r="T69" s="124">
        <v>1</v>
      </c>
      <c r="U69" s="141">
        <v>1.968503937007874E-3</v>
      </c>
    </row>
    <row r="70" spans="3:21" ht="15" customHeight="1" x14ac:dyDescent="0.25">
      <c r="C70" s="186" t="s">
        <v>140</v>
      </c>
      <c r="D70" s="187"/>
      <c r="E70" s="187"/>
      <c r="F70" s="187"/>
      <c r="G70" s="188"/>
      <c r="H70" s="138">
        <v>0</v>
      </c>
      <c r="I70" s="139">
        <v>0</v>
      </c>
      <c r="J70" s="123">
        <v>2</v>
      </c>
      <c r="K70" s="139">
        <v>3.2258064516129031E-2</v>
      </c>
      <c r="L70" s="123">
        <v>0</v>
      </c>
      <c r="M70" s="139">
        <v>0</v>
      </c>
      <c r="N70" s="123">
        <v>0</v>
      </c>
      <c r="O70" s="139">
        <v>0</v>
      </c>
      <c r="P70" s="123">
        <v>0</v>
      </c>
      <c r="Q70" s="139">
        <v>0</v>
      </c>
      <c r="R70" s="123">
        <v>0</v>
      </c>
      <c r="S70" s="139">
        <v>0</v>
      </c>
      <c r="T70" s="124">
        <v>2</v>
      </c>
      <c r="U70" s="141">
        <v>3.937007874015748E-3</v>
      </c>
    </row>
    <row r="71" spans="3:21" ht="15" customHeight="1" x14ac:dyDescent="0.25">
      <c r="C71" s="186" t="s">
        <v>141</v>
      </c>
      <c r="D71" s="187"/>
      <c r="E71" s="187"/>
      <c r="F71" s="187"/>
      <c r="G71" s="188"/>
      <c r="H71" s="138">
        <v>0</v>
      </c>
      <c r="I71" s="139">
        <v>0</v>
      </c>
      <c r="J71" s="123">
        <v>0</v>
      </c>
      <c r="K71" s="139">
        <v>0</v>
      </c>
      <c r="L71" s="123">
        <v>0</v>
      </c>
      <c r="M71" s="139">
        <v>0</v>
      </c>
      <c r="N71" s="123">
        <v>1</v>
      </c>
      <c r="O71" s="139">
        <v>0.01</v>
      </c>
      <c r="P71" s="123">
        <v>1</v>
      </c>
      <c r="Q71" s="140">
        <v>5.434782608695652E-3</v>
      </c>
      <c r="R71" s="123">
        <v>0</v>
      </c>
      <c r="S71" s="139">
        <v>0</v>
      </c>
      <c r="T71" s="124">
        <v>2</v>
      </c>
      <c r="U71" s="141">
        <v>3.937007874015748E-3</v>
      </c>
    </row>
    <row r="72" spans="3:21" ht="15" customHeight="1" x14ac:dyDescent="0.25">
      <c r="C72" s="186" t="s">
        <v>142</v>
      </c>
      <c r="D72" s="187"/>
      <c r="E72" s="187"/>
      <c r="F72" s="187"/>
      <c r="G72" s="188"/>
      <c r="H72" s="138">
        <v>0</v>
      </c>
      <c r="I72" s="139">
        <v>0</v>
      </c>
      <c r="J72" s="123">
        <v>0</v>
      </c>
      <c r="K72" s="139">
        <v>0</v>
      </c>
      <c r="L72" s="123">
        <v>0</v>
      </c>
      <c r="M72" s="139">
        <v>0</v>
      </c>
      <c r="N72" s="123">
        <v>0</v>
      </c>
      <c r="O72" s="139">
        <v>0</v>
      </c>
      <c r="P72" s="123">
        <v>2</v>
      </c>
      <c r="Q72" s="139">
        <v>1.0869565217391304E-2</v>
      </c>
      <c r="R72" s="123">
        <v>0</v>
      </c>
      <c r="S72" s="139">
        <v>0</v>
      </c>
      <c r="T72" s="124">
        <v>2</v>
      </c>
      <c r="U72" s="141">
        <v>3.937007874015748E-3</v>
      </c>
    </row>
    <row r="73" spans="3:21" ht="15" customHeight="1" x14ac:dyDescent="0.25">
      <c r="C73" s="186" t="s">
        <v>143</v>
      </c>
      <c r="D73" s="187"/>
      <c r="E73" s="187"/>
      <c r="F73" s="187"/>
      <c r="G73" s="188"/>
      <c r="H73" s="138">
        <v>0</v>
      </c>
      <c r="I73" s="139">
        <v>0</v>
      </c>
      <c r="J73" s="123">
        <v>0</v>
      </c>
      <c r="K73" s="139">
        <v>0</v>
      </c>
      <c r="L73" s="123">
        <v>0</v>
      </c>
      <c r="M73" s="139">
        <v>0</v>
      </c>
      <c r="N73" s="123">
        <v>0</v>
      </c>
      <c r="O73" s="139">
        <v>0</v>
      </c>
      <c r="P73" s="123">
        <v>0</v>
      </c>
      <c r="Q73" s="139">
        <v>0</v>
      </c>
      <c r="R73" s="123">
        <v>1</v>
      </c>
      <c r="S73" s="139">
        <v>2.3809523809523808E-2</v>
      </c>
      <c r="T73" s="124">
        <v>1</v>
      </c>
      <c r="U73" s="141">
        <v>1.968503937007874E-3</v>
      </c>
    </row>
    <row r="74" spans="3:21" ht="15" customHeight="1" x14ac:dyDescent="0.25">
      <c r="C74" s="186" t="s">
        <v>144</v>
      </c>
      <c r="D74" s="187"/>
      <c r="E74" s="187"/>
      <c r="F74" s="187"/>
      <c r="G74" s="188"/>
      <c r="H74" s="138">
        <v>0</v>
      </c>
      <c r="I74" s="139">
        <v>0</v>
      </c>
      <c r="J74" s="123">
        <v>0</v>
      </c>
      <c r="K74" s="139">
        <v>0</v>
      </c>
      <c r="L74" s="123">
        <v>0</v>
      </c>
      <c r="M74" s="139">
        <v>0</v>
      </c>
      <c r="N74" s="123">
        <v>1</v>
      </c>
      <c r="O74" s="139">
        <v>0.01</v>
      </c>
      <c r="P74" s="123">
        <v>0</v>
      </c>
      <c r="Q74" s="139">
        <v>0</v>
      </c>
      <c r="R74" s="123">
        <v>0</v>
      </c>
      <c r="S74" s="139">
        <v>0</v>
      </c>
      <c r="T74" s="124">
        <v>1</v>
      </c>
      <c r="U74" s="141">
        <v>1.968503937007874E-3</v>
      </c>
    </row>
    <row r="75" spans="3:21" ht="15" customHeight="1" x14ac:dyDescent="0.25">
      <c r="C75" s="186" t="s">
        <v>145</v>
      </c>
      <c r="D75" s="187"/>
      <c r="E75" s="187"/>
      <c r="F75" s="187"/>
      <c r="G75" s="188"/>
      <c r="H75" s="138">
        <v>0</v>
      </c>
      <c r="I75" s="139">
        <v>0</v>
      </c>
      <c r="J75" s="123">
        <v>0</v>
      </c>
      <c r="K75" s="139">
        <v>0</v>
      </c>
      <c r="L75" s="123">
        <v>0</v>
      </c>
      <c r="M75" s="139">
        <v>0</v>
      </c>
      <c r="N75" s="123">
        <v>0</v>
      </c>
      <c r="O75" s="139">
        <v>0</v>
      </c>
      <c r="P75" s="123">
        <v>1</v>
      </c>
      <c r="Q75" s="140">
        <v>5.434782608695652E-3</v>
      </c>
      <c r="R75" s="123">
        <v>0</v>
      </c>
      <c r="S75" s="139">
        <v>0</v>
      </c>
      <c r="T75" s="124">
        <v>1</v>
      </c>
      <c r="U75" s="141">
        <v>1.968503937007874E-3</v>
      </c>
    </row>
    <row r="76" spans="3:21" ht="15" customHeight="1" x14ac:dyDescent="0.25">
      <c r="C76" s="186" t="s">
        <v>146</v>
      </c>
      <c r="D76" s="187"/>
      <c r="E76" s="187"/>
      <c r="F76" s="187"/>
      <c r="G76" s="188"/>
      <c r="H76" s="138">
        <v>0</v>
      </c>
      <c r="I76" s="139">
        <v>0</v>
      </c>
      <c r="J76" s="123">
        <v>1</v>
      </c>
      <c r="K76" s="139">
        <v>1.6129032258064516E-2</v>
      </c>
      <c r="L76" s="123">
        <v>3</v>
      </c>
      <c r="M76" s="139">
        <v>4.6875E-2</v>
      </c>
      <c r="N76" s="123">
        <v>2</v>
      </c>
      <c r="O76" s="139">
        <v>0.02</v>
      </c>
      <c r="P76" s="123">
        <v>2</v>
      </c>
      <c r="Q76" s="139">
        <v>1.0869565217391304E-2</v>
      </c>
      <c r="R76" s="123">
        <v>0</v>
      </c>
      <c r="S76" s="139">
        <v>0</v>
      </c>
      <c r="T76" s="124">
        <v>8</v>
      </c>
      <c r="U76" s="142">
        <v>1.5748031496062992E-2</v>
      </c>
    </row>
    <row r="77" spans="3:21" ht="15" customHeight="1" x14ac:dyDescent="0.25">
      <c r="C77" s="186" t="s">
        <v>147</v>
      </c>
      <c r="D77" s="187"/>
      <c r="E77" s="187"/>
      <c r="F77" s="187"/>
      <c r="G77" s="188"/>
      <c r="H77" s="138">
        <v>0</v>
      </c>
      <c r="I77" s="139">
        <v>0</v>
      </c>
      <c r="J77" s="123">
        <v>0</v>
      </c>
      <c r="K77" s="139">
        <v>0</v>
      </c>
      <c r="L77" s="123">
        <v>0</v>
      </c>
      <c r="M77" s="139">
        <v>0</v>
      </c>
      <c r="N77" s="123">
        <v>1</v>
      </c>
      <c r="O77" s="139">
        <v>0.01</v>
      </c>
      <c r="P77" s="123">
        <v>0</v>
      </c>
      <c r="Q77" s="139">
        <v>0</v>
      </c>
      <c r="R77" s="123">
        <v>0</v>
      </c>
      <c r="S77" s="139">
        <v>0</v>
      </c>
      <c r="T77" s="124">
        <v>1</v>
      </c>
      <c r="U77" s="141">
        <v>1.968503937007874E-3</v>
      </c>
    </row>
    <row r="78" spans="3:21" ht="15" customHeight="1" x14ac:dyDescent="0.25">
      <c r="C78" s="186" t="s">
        <v>148</v>
      </c>
      <c r="D78" s="187"/>
      <c r="E78" s="187"/>
      <c r="F78" s="187"/>
      <c r="G78" s="188"/>
      <c r="H78" s="138">
        <v>0</v>
      </c>
      <c r="I78" s="139">
        <v>0</v>
      </c>
      <c r="J78" s="123">
        <v>0</v>
      </c>
      <c r="K78" s="139">
        <v>0</v>
      </c>
      <c r="L78" s="123">
        <v>0</v>
      </c>
      <c r="M78" s="139">
        <v>0</v>
      </c>
      <c r="N78" s="123">
        <v>0</v>
      </c>
      <c r="O78" s="139">
        <v>0</v>
      </c>
      <c r="P78" s="123">
        <v>1</v>
      </c>
      <c r="Q78" s="140">
        <v>5.434782608695652E-3</v>
      </c>
      <c r="R78" s="123">
        <v>0</v>
      </c>
      <c r="S78" s="139">
        <v>0</v>
      </c>
      <c r="T78" s="124">
        <v>1</v>
      </c>
      <c r="U78" s="141">
        <v>1.968503937007874E-3</v>
      </c>
    </row>
    <row r="79" spans="3:21" ht="15" customHeight="1" x14ac:dyDescent="0.25">
      <c r="C79" s="186" t="s">
        <v>149</v>
      </c>
      <c r="D79" s="187"/>
      <c r="E79" s="187"/>
      <c r="F79" s="187"/>
      <c r="G79" s="188"/>
      <c r="H79" s="138">
        <v>0</v>
      </c>
      <c r="I79" s="139">
        <v>0</v>
      </c>
      <c r="J79" s="123">
        <v>0</v>
      </c>
      <c r="K79" s="139">
        <v>0</v>
      </c>
      <c r="L79" s="123">
        <v>0</v>
      </c>
      <c r="M79" s="139">
        <v>0</v>
      </c>
      <c r="N79" s="123">
        <v>0</v>
      </c>
      <c r="O79" s="139">
        <v>0</v>
      </c>
      <c r="P79" s="123">
        <v>1</v>
      </c>
      <c r="Q79" s="140">
        <v>5.434782608695652E-3</v>
      </c>
      <c r="R79" s="123">
        <v>0</v>
      </c>
      <c r="S79" s="139">
        <v>0</v>
      </c>
      <c r="T79" s="124">
        <v>1</v>
      </c>
      <c r="U79" s="141">
        <v>1.968503937007874E-3</v>
      </c>
    </row>
    <row r="80" spans="3:21" ht="15" customHeight="1" x14ac:dyDescent="0.25">
      <c r="C80" s="186" t="s">
        <v>150</v>
      </c>
      <c r="D80" s="187"/>
      <c r="E80" s="187"/>
      <c r="F80" s="187"/>
      <c r="G80" s="188"/>
      <c r="H80" s="138">
        <v>0</v>
      </c>
      <c r="I80" s="139">
        <v>0</v>
      </c>
      <c r="J80" s="123">
        <v>0</v>
      </c>
      <c r="K80" s="139">
        <v>0</v>
      </c>
      <c r="L80" s="123">
        <v>0</v>
      </c>
      <c r="M80" s="139">
        <v>0</v>
      </c>
      <c r="N80" s="123">
        <v>1</v>
      </c>
      <c r="O80" s="139">
        <v>0.01</v>
      </c>
      <c r="P80" s="123">
        <v>0</v>
      </c>
      <c r="Q80" s="139">
        <v>0</v>
      </c>
      <c r="R80" s="123">
        <v>0</v>
      </c>
      <c r="S80" s="139">
        <v>0</v>
      </c>
      <c r="T80" s="124">
        <v>1</v>
      </c>
      <c r="U80" s="141">
        <v>1.968503937007874E-3</v>
      </c>
    </row>
    <row r="81" spans="3:21" ht="15" customHeight="1" x14ac:dyDescent="0.25">
      <c r="C81" s="186" t="s">
        <v>151</v>
      </c>
      <c r="D81" s="187"/>
      <c r="E81" s="187"/>
      <c r="F81" s="187"/>
      <c r="G81" s="188"/>
      <c r="H81" s="138">
        <v>0</v>
      </c>
      <c r="I81" s="139">
        <v>0</v>
      </c>
      <c r="J81" s="123">
        <v>0</v>
      </c>
      <c r="K81" s="139">
        <v>0</v>
      </c>
      <c r="L81" s="123">
        <v>0</v>
      </c>
      <c r="M81" s="139">
        <v>0</v>
      </c>
      <c r="N81" s="123">
        <v>0</v>
      </c>
      <c r="O81" s="139">
        <v>0</v>
      </c>
      <c r="P81" s="123">
        <v>0</v>
      </c>
      <c r="Q81" s="139">
        <v>0</v>
      </c>
      <c r="R81" s="123">
        <v>1</v>
      </c>
      <c r="S81" s="139">
        <v>2.3809523809523808E-2</v>
      </c>
      <c r="T81" s="124">
        <v>1</v>
      </c>
      <c r="U81" s="141">
        <v>1.968503937007874E-3</v>
      </c>
    </row>
    <row r="82" spans="3:21" ht="15" customHeight="1" x14ac:dyDescent="0.25">
      <c r="C82" s="186" t="s">
        <v>152</v>
      </c>
      <c r="D82" s="187"/>
      <c r="E82" s="187"/>
      <c r="F82" s="187"/>
      <c r="G82" s="188"/>
      <c r="H82" s="138">
        <v>0</v>
      </c>
      <c r="I82" s="139">
        <v>0</v>
      </c>
      <c r="J82" s="123">
        <v>0</v>
      </c>
      <c r="K82" s="139">
        <v>0</v>
      </c>
      <c r="L82" s="123">
        <v>0</v>
      </c>
      <c r="M82" s="139">
        <v>0</v>
      </c>
      <c r="N82" s="123">
        <v>2</v>
      </c>
      <c r="O82" s="139">
        <v>0.02</v>
      </c>
      <c r="P82" s="123">
        <v>2</v>
      </c>
      <c r="Q82" s="139">
        <v>1.0869565217391304E-2</v>
      </c>
      <c r="R82" s="123">
        <v>2</v>
      </c>
      <c r="S82" s="139">
        <v>4.7619047619047616E-2</v>
      </c>
      <c r="T82" s="124">
        <v>6</v>
      </c>
      <c r="U82" s="142">
        <v>1.1811023622047244E-2</v>
      </c>
    </row>
    <row r="83" spans="3:21" ht="15" customHeight="1" x14ac:dyDescent="0.25">
      <c r="C83" s="186" t="s">
        <v>153</v>
      </c>
      <c r="D83" s="187"/>
      <c r="E83" s="187"/>
      <c r="F83" s="187"/>
      <c r="G83" s="188"/>
      <c r="H83" s="138">
        <v>1</v>
      </c>
      <c r="I83" s="139">
        <v>1.785714285714286E-2</v>
      </c>
      <c r="J83" s="123">
        <v>0</v>
      </c>
      <c r="K83" s="139">
        <v>0</v>
      </c>
      <c r="L83" s="123">
        <v>0</v>
      </c>
      <c r="M83" s="139">
        <v>0</v>
      </c>
      <c r="N83" s="123">
        <v>0</v>
      </c>
      <c r="O83" s="139">
        <v>0</v>
      </c>
      <c r="P83" s="123">
        <v>2</v>
      </c>
      <c r="Q83" s="139">
        <v>1.0869565217391304E-2</v>
      </c>
      <c r="R83" s="123">
        <v>0</v>
      </c>
      <c r="S83" s="139">
        <v>0</v>
      </c>
      <c r="T83" s="124">
        <v>3</v>
      </c>
      <c r="U83" s="141">
        <v>5.905511811023622E-3</v>
      </c>
    </row>
    <row r="84" spans="3:21" ht="15" customHeight="1" x14ac:dyDescent="0.25">
      <c r="C84" s="186" t="s">
        <v>154</v>
      </c>
      <c r="D84" s="187"/>
      <c r="E84" s="187"/>
      <c r="F84" s="187"/>
      <c r="G84" s="188"/>
      <c r="H84" s="138">
        <v>0</v>
      </c>
      <c r="I84" s="139">
        <v>0</v>
      </c>
      <c r="J84" s="123">
        <v>0</v>
      </c>
      <c r="K84" s="139">
        <v>0</v>
      </c>
      <c r="L84" s="123">
        <v>0</v>
      </c>
      <c r="M84" s="139">
        <v>0</v>
      </c>
      <c r="N84" s="123">
        <v>0</v>
      </c>
      <c r="O84" s="139">
        <v>0</v>
      </c>
      <c r="P84" s="123">
        <v>1</v>
      </c>
      <c r="Q84" s="140">
        <v>5.434782608695652E-3</v>
      </c>
      <c r="R84" s="123">
        <v>0</v>
      </c>
      <c r="S84" s="139">
        <v>0</v>
      </c>
      <c r="T84" s="124">
        <v>1</v>
      </c>
      <c r="U84" s="141">
        <v>1.968503937007874E-3</v>
      </c>
    </row>
    <row r="85" spans="3:21" ht="15" customHeight="1" x14ac:dyDescent="0.25">
      <c r="C85" s="186" t="s">
        <v>155</v>
      </c>
      <c r="D85" s="187"/>
      <c r="E85" s="187"/>
      <c r="F85" s="187"/>
      <c r="G85" s="188"/>
      <c r="H85" s="138">
        <v>0</v>
      </c>
      <c r="I85" s="139">
        <v>0</v>
      </c>
      <c r="J85" s="123">
        <v>0</v>
      </c>
      <c r="K85" s="139">
        <v>0</v>
      </c>
      <c r="L85" s="123">
        <v>0</v>
      </c>
      <c r="M85" s="139">
        <v>0</v>
      </c>
      <c r="N85" s="123">
        <v>0</v>
      </c>
      <c r="O85" s="139">
        <v>0</v>
      </c>
      <c r="P85" s="123">
        <v>5</v>
      </c>
      <c r="Q85" s="139">
        <v>2.717391304347826E-2</v>
      </c>
      <c r="R85" s="123">
        <v>0</v>
      </c>
      <c r="S85" s="139">
        <v>0</v>
      </c>
      <c r="T85" s="124">
        <v>5</v>
      </c>
      <c r="U85" s="141">
        <v>9.8425196850393699E-3</v>
      </c>
    </row>
    <row r="86" spans="3:21" ht="15" customHeight="1" x14ac:dyDescent="0.25">
      <c r="C86" s="186" t="s">
        <v>156</v>
      </c>
      <c r="D86" s="187"/>
      <c r="E86" s="187"/>
      <c r="F86" s="187"/>
      <c r="G86" s="188"/>
      <c r="H86" s="138">
        <v>0</v>
      </c>
      <c r="I86" s="139">
        <v>0</v>
      </c>
      <c r="J86" s="123">
        <v>0</v>
      </c>
      <c r="K86" s="139">
        <v>0</v>
      </c>
      <c r="L86" s="123">
        <v>0</v>
      </c>
      <c r="M86" s="139">
        <v>0</v>
      </c>
      <c r="N86" s="123">
        <v>0</v>
      </c>
      <c r="O86" s="139">
        <v>0</v>
      </c>
      <c r="P86" s="123">
        <v>2</v>
      </c>
      <c r="Q86" s="139">
        <v>1.0869565217391304E-2</v>
      </c>
      <c r="R86" s="123">
        <v>0</v>
      </c>
      <c r="S86" s="139">
        <v>0</v>
      </c>
      <c r="T86" s="124">
        <v>2</v>
      </c>
      <c r="U86" s="141">
        <v>3.937007874015748E-3</v>
      </c>
    </row>
    <row r="87" spans="3:21" ht="15" customHeight="1" x14ac:dyDescent="0.25">
      <c r="C87" s="186" t="s">
        <v>157</v>
      </c>
      <c r="D87" s="187"/>
      <c r="E87" s="187"/>
      <c r="F87" s="187"/>
      <c r="G87" s="188"/>
      <c r="H87" s="138">
        <v>1</v>
      </c>
      <c r="I87" s="139">
        <v>1.785714285714286E-2</v>
      </c>
      <c r="J87" s="123">
        <v>0</v>
      </c>
      <c r="K87" s="139">
        <v>0</v>
      </c>
      <c r="L87" s="123">
        <v>0</v>
      </c>
      <c r="M87" s="139">
        <v>0</v>
      </c>
      <c r="N87" s="123">
        <v>0</v>
      </c>
      <c r="O87" s="139">
        <v>0</v>
      </c>
      <c r="P87" s="123">
        <v>0</v>
      </c>
      <c r="Q87" s="139">
        <v>0</v>
      </c>
      <c r="R87" s="123">
        <v>0</v>
      </c>
      <c r="S87" s="139">
        <v>0</v>
      </c>
      <c r="T87" s="124">
        <v>1</v>
      </c>
      <c r="U87" s="141">
        <v>1.968503937007874E-3</v>
      </c>
    </row>
    <row r="88" spans="3:21" ht="15" customHeight="1" x14ac:dyDescent="0.25">
      <c r="C88" s="186" t="s">
        <v>158</v>
      </c>
      <c r="D88" s="187"/>
      <c r="E88" s="187"/>
      <c r="F88" s="187"/>
      <c r="G88" s="188"/>
      <c r="H88" s="138">
        <v>0</v>
      </c>
      <c r="I88" s="139">
        <v>0</v>
      </c>
      <c r="J88" s="123">
        <v>0</v>
      </c>
      <c r="K88" s="139">
        <v>0</v>
      </c>
      <c r="L88" s="123">
        <v>1</v>
      </c>
      <c r="M88" s="139">
        <v>1.5625E-2</v>
      </c>
      <c r="N88" s="123">
        <v>0</v>
      </c>
      <c r="O88" s="139">
        <v>0</v>
      </c>
      <c r="P88" s="123">
        <v>0</v>
      </c>
      <c r="Q88" s="139">
        <v>0</v>
      </c>
      <c r="R88" s="123">
        <v>0</v>
      </c>
      <c r="S88" s="139">
        <v>0</v>
      </c>
      <c r="T88" s="124">
        <v>1</v>
      </c>
      <c r="U88" s="141">
        <v>1.968503937007874E-3</v>
      </c>
    </row>
    <row r="89" spans="3:21" ht="15" customHeight="1" x14ac:dyDescent="0.25">
      <c r="C89" s="186" t="s">
        <v>159</v>
      </c>
      <c r="D89" s="187"/>
      <c r="E89" s="187"/>
      <c r="F89" s="187"/>
      <c r="G89" s="188"/>
      <c r="H89" s="138">
        <v>0</v>
      </c>
      <c r="I89" s="139">
        <v>0</v>
      </c>
      <c r="J89" s="123">
        <v>0</v>
      </c>
      <c r="K89" s="139">
        <v>0</v>
      </c>
      <c r="L89" s="123">
        <v>0</v>
      </c>
      <c r="M89" s="139">
        <v>0</v>
      </c>
      <c r="N89" s="123">
        <v>0</v>
      </c>
      <c r="O89" s="139">
        <v>0</v>
      </c>
      <c r="P89" s="123">
        <v>0</v>
      </c>
      <c r="Q89" s="139">
        <v>0</v>
      </c>
      <c r="R89" s="123">
        <v>1</v>
      </c>
      <c r="S89" s="139">
        <v>2.3809523809523808E-2</v>
      </c>
      <c r="T89" s="124">
        <v>1</v>
      </c>
      <c r="U89" s="141">
        <v>1.968503937007874E-3</v>
      </c>
    </row>
    <row r="90" spans="3:21" ht="15" customHeight="1" x14ac:dyDescent="0.25">
      <c r="C90" s="186" t="s">
        <v>160</v>
      </c>
      <c r="D90" s="187"/>
      <c r="E90" s="187"/>
      <c r="F90" s="187"/>
      <c r="G90" s="188"/>
      <c r="H90" s="138">
        <v>0</v>
      </c>
      <c r="I90" s="139">
        <v>0</v>
      </c>
      <c r="J90" s="123">
        <v>0</v>
      </c>
      <c r="K90" s="139">
        <v>0</v>
      </c>
      <c r="L90" s="123">
        <v>0</v>
      </c>
      <c r="M90" s="139">
        <v>0</v>
      </c>
      <c r="N90" s="123">
        <v>0</v>
      </c>
      <c r="O90" s="139">
        <v>0</v>
      </c>
      <c r="P90" s="123">
        <v>2</v>
      </c>
      <c r="Q90" s="139">
        <v>1.0869565217391304E-2</v>
      </c>
      <c r="R90" s="123">
        <v>0</v>
      </c>
      <c r="S90" s="139">
        <v>0</v>
      </c>
      <c r="T90" s="124">
        <v>2</v>
      </c>
      <c r="U90" s="141">
        <v>3.937007874015748E-3</v>
      </c>
    </row>
    <row r="91" spans="3:21" ht="15" customHeight="1" x14ac:dyDescent="0.25">
      <c r="C91" s="186" t="s">
        <v>161</v>
      </c>
      <c r="D91" s="187"/>
      <c r="E91" s="187"/>
      <c r="F91" s="187"/>
      <c r="G91" s="188"/>
      <c r="H91" s="138">
        <v>0</v>
      </c>
      <c r="I91" s="139">
        <v>0</v>
      </c>
      <c r="J91" s="123">
        <v>1</v>
      </c>
      <c r="K91" s="139">
        <v>1.6129032258064516E-2</v>
      </c>
      <c r="L91" s="123">
        <v>0</v>
      </c>
      <c r="M91" s="139">
        <v>0</v>
      </c>
      <c r="N91" s="123">
        <v>0</v>
      </c>
      <c r="O91" s="139">
        <v>0</v>
      </c>
      <c r="P91" s="123">
        <v>0</v>
      </c>
      <c r="Q91" s="139">
        <v>0</v>
      </c>
      <c r="R91" s="123">
        <v>0</v>
      </c>
      <c r="S91" s="139">
        <v>0</v>
      </c>
      <c r="T91" s="124">
        <v>1</v>
      </c>
      <c r="U91" s="141">
        <v>1.968503937007874E-3</v>
      </c>
    </row>
    <row r="92" spans="3:21" ht="15" customHeight="1" x14ac:dyDescent="0.25">
      <c r="C92" s="186" t="s">
        <v>162</v>
      </c>
      <c r="D92" s="187"/>
      <c r="E92" s="187"/>
      <c r="F92" s="187"/>
      <c r="G92" s="188"/>
      <c r="H92" s="138">
        <v>0</v>
      </c>
      <c r="I92" s="139">
        <v>0</v>
      </c>
      <c r="J92" s="123">
        <v>0</v>
      </c>
      <c r="K92" s="139">
        <v>0</v>
      </c>
      <c r="L92" s="123">
        <v>0</v>
      </c>
      <c r="M92" s="139">
        <v>0</v>
      </c>
      <c r="N92" s="123">
        <v>0</v>
      </c>
      <c r="O92" s="139">
        <v>0</v>
      </c>
      <c r="P92" s="123">
        <v>5</v>
      </c>
      <c r="Q92" s="139">
        <v>2.717391304347826E-2</v>
      </c>
      <c r="R92" s="123">
        <v>0</v>
      </c>
      <c r="S92" s="139">
        <v>0</v>
      </c>
      <c r="T92" s="124">
        <v>5</v>
      </c>
      <c r="U92" s="141">
        <v>9.8425196850393699E-3</v>
      </c>
    </row>
    <row r="93" spans="3:21" ht="15" customHeight="1" x14ac:dyDescent="0.25">
      <c r="C93" s="186" t="s">
        <v>163</v>
      </c>
      <c r="D93" s="187"/>
      <c r="E93" s="187"/>
      <c r="F93" s="187"/>
      <c r="G93" s="188"/>
      <c r="H93" s="138">
        <v>0</v>
      </c>
      <c r="I93" s="139">
        <v>0</v>
      </c>
      <c r="J93" s="123">
        <v>0</v>
      </c>
      <c r="K93" s="139">
        <v>0</v>
      </c>
      <c r="L93" s="123">
        <v>2</v>
      </c>
      <c r="M93" s="139">
        <v>3.125E-2</v>
      </c>
      <c r="N93" s="123">
        <v>0</v>
      </c>
      <c r="O93" s="139">
        <v>0</v>
      </c>
      <c r="P93" s="123">
        <v>0</v>
      </c>
      <c r="Q93" s="139">
        <v>0</v>
      </c>
      <c r="R93" s="123">
        <v>0</v>
      </c>
      <c r="S93" s="139">
        <v>0</v>
      </c>
      <c r="T93" s="124">
        <v>2</v>
      </c>
      <c r="U93" s="141">
        <v>3.937007874015748E-3</v>
      </c>
    </row>
    <row r="94" spans="3:21" ht="15" customHeight="1" x14ac:dyDescent="0.25">
      <c r="C94" s="186" t="s">
        <v>164</v>
      </c>
      <c r="D94" s="187"/>
      <c r="E94" s="187"/>
      <c r="F94" s="187"/>
      <c r="G94" s="188"/>
      <c r="H94" s="138">
        <v>0</v>
      </c>
      <c r="I94" s="139">
        <v>0</v>
      </c>
      <c r="J94" s="123">
        <v>0</v>
      </c>
      <c r="K94" s="139">
        <v>0</v>
      </c>
      <c r="L94" s="123">
        <v>0</v>
      </c>
      <c r="M94" s="139">
        <v>0</v>
      </c>
      <c r="N94" s="123">
        <v>0</v>
      </c>
      <c r="O94" s="139">
        <v>0</v>
      </c>
      <c r="P94" s="123">
        <v>0</v>
      </c>
      <c r="Q94" s="139">
        <v>0</v>
      </c>
      <c r="R94" s="123">
        <v>1</v>
      </c>
      <c r="S94" s="139">
        <v>2.3809523809523808E-2</v>
      </c>
      <c r="T94" s="124">
        <v>1</v>
      </c>
      <c r="U94" s="141">
        <v>1.968503937007874E-3</v>
      </c>
    </row>
    <row r="95" spans="3:21" ht="15" customHeight="1" x14ac:dyDescent="0.25">
      <c r="C95" s="186" t="s">
        <v>165</v>
      </c>
      <c r="D95" s="187"/>
      <c r="E95" s="187"/>
      <c r="F95" s="187"/>
      <c r="G95" s="188"/>
      <c r="H95" s="138">
        <v>1</v>
      </c>
      <c r="I95" s="139">
        <v>1.785714285714286E-2</v>
      </c>
      <c r="J95" s="123">
        <v>0</v>
      </c>
      <c r="K95" s="139">
        <v>0</v>
      </c>
      <c r="L95" s="123">
        <v>0</v>
      </c>
      <c r="M95" s="139">
        <v>0</v>
      </c>
      <c r="N95" s="123">
        <v>0</v>
      </c>
      <c r="O95" s="139">
        <v>0</v>
      </c>
      <c r="P95" s="123">
        <v>0</v>
      </c>
      <c r="Q95" s="139">
        <v>0</v>
      </c>
      <c r="R95" s="123">
        <v>0</v>
      </c>
      <c r="S95" s="139">
        <v>0</v>
      </c>
      <c r="T95" s="124">
        <v>1</v>
      </c>
      <c r="U95" s="141">
        <v>1.968503937007874E-3</v>
      </c>
    </row>
    <row r="96" spans="3:21" ht="15" customHeight="1" x14ac:dyDescent="0.25">
      <c r="C96" s="186" t="s">
        <v>166</v>
      </c>
      <c r="D96" s="187"/>
      <c r="E96" s="187"/>
      <c r="F96" s="187"/>
      <c r="G96" s="188"/>
      <c r="H96" s="138">
        <v>2</v>
      </c>
      <c r="I96" s="139">
        <v>3.5714285714285719E-2</v>
      </c>
      <c r="J96" s="123">
        <v>0</v>
      </c>
      <c r="K96" s="139">
        <v>0</v>
      </c>
      <c r="L96" s="123">
        <v>0</v>
      </c>
      <c r="M96" s="139">
        <v>0</v>
      </c>
      <c r="N96" s="123">
        <v>0</v>
      </c>
      <c r="O96" s="139">
        <v>0</v>
      </c>
      <c r="P96" s="123">
        <v>0</v>
      </c>
      <c r="Q96" s="139">
        <v>0</v>
      </c>
      <c r="R96" s="123">
        <v>0</v>
      </c>
      <c r="S96" s="139">
        <v>0</v>
      </c>
      <c r="T96" s="124">
        <v>2</v>
      </c>
      <c r="U96" s="141">
        <v>3.937007874015748E-3</v>
      </c>
    </row>
    <row r="97" spans="3:21" ht="15" customHeight="1" x14ac:dyDescent="0.25">
      <c r="C97" s="186" t="s">
        <v>167</v>
      </c>
      <c r="D97" s="187"/>
      <c r="E97" s="187"/>
      <c r="F97" s="187"/>
      <c r="G97" s="188"/>
      <c r="H97" s="138">
        <v>0</v>
      </c>
      <c r="I97" s="139">
        <v>0</v>
      </c>
      <c r="J97" s="123">
        <v>0</v>
      </c>
      <c r="K97" s="139">
        <v>0</v>
      </c>
      <c r="L97" s="123">
        <v>1</v>
      </c>
      <c r="M97" s="139">
        <v>1.5625E-2</v>
      </c>
      <c r="N97" s="123">
        <v>0</v>
      </c>
      <c r="O97" s="139">
        <v>0</v>
      </c>
      <c r="P97" s="123">
        <v>0</v>
      </c>
      <c r="Q97" s="139">
        <v>0</v>
      </c>
      <c r="R97" s="123">
        <v>0</v>
      </c>
      <c r="S97" s="139">
        <v>0</v>
      </c>
      <c r="T97" s="124">
        <v>1</v>
      </c>
      <c r="U97" s="141">
        <v>1.968503937007874E-3</v>
      </c>
    </row>
    <row r="98" spans="3:21" ht="15" customHeight="1" x14ac:dyDescent="0.25">
      <c r="C98" s="186" t="s">
        <v>168</v>
      </c>
      <c r="D98" s="187"/>
      <c r="E98" s="187"/>
      <c r="F98" s="187"/>
      <c r="G98" s="188"/>
      <c r="H98" s="138">
        <v>2</v>
      </c>
      <c r="I98" s="139">
        <v>3.5714285714285719E-2</v>
      </c>
      <c r="J98" s="123">
        <v>0</v>
      </c>
      <c r="K98" s="139">
        <v>0</v>
      </c>
      <c r="L98" s="123">
        <v>0</v>
      </c>
      <c r="M98" s="139">
        <v>0</v>
      </c>
      <c r="N98" s="123">
        <v>0</v>
      </c>
      <c r="O98" s="139">
        <v>0</v>
      </c>
      <c r="P98" s="123">
        <v>3</v>
      </c>
      <c r="Q98" s="139">
        <v>1.6304347826086956E-2</v>
      </c>
      <c r="R98" s="123">
        <v>0</v>
      </c>
      <c r="S98" s="139">
        <v>0</v>
      </c>
      <c r="T98" s="124">
        <v>5</v>
      </c>
      <c r="U98" s="141">
        <v>9.8425196850393699E-3</v>
      </c>
    </row>
    <row r="99" spans="3:21" ht="15" customHeight="1" x14ac:dyDescent="0.25">
      <c r="C99" s="186" t="s">
        <v>169</v>
      </c>
      <c r="D99" s="187"/>
      <c r="E99" s="187"/>
      <c r="F99" s="187"/>
      <c r="G99" s="188"/>
      <c r="H99" s="138">
        <v>0</v>
      </c>
      <c r="I99" s="139">
        <v>0</v>
      </c>
      <c r="J99" s="123">
        <v>0</v>
      </c>
      <c r="K99" s="139">
        <v>0</v>
      </c>
      <c r="L99" s="123">
        <v>0</v>
      </c>
      <c r="M99" s="139">
        <v>0</v>
      </c>
      <c r="N99" s="123">
        <v>1</v>
      </c>
      <c r="O99" s="139">
        <v>0.01</v>
      </c>
      <c r="P99" s="123">
        <v>2</v>
      </c>
      <c r="Q99" s="139">
        <v>1.0869565217391304E-2</v>
      </c>
      <c r="R99" s="123">
        <v>0</v>
      </c>
      <c r="S99" s="139">
        <v>0</v>
      </c>
      <c r="T99" s="124">
        <v>3</v>
      </c>
      <c r="U99" s="141">
        <v>5.905511811023622E-3</v>
      </c>
    </row>
    <row r="100" spans="3:21" ht="15" customHeight="1" x14ac:dyDescent="0.25">
      <c r="C100" s="186" t="s">
        <v>170</v>
      </c>
      <c r="D100" s="187"/>
      <c r="E100" s="187"/>
      <c r="F100" s="187"/>
      <c r="G100" s="188"/>
      <c r="H100" s="138">
        <v>1</v>
      </c>
      <c r="I100" s="139">
        <v>1.785714285714286E-2</v>
      </c>
      <c r="J100" s="123">
        <v>1</v>
      </c>
      <c r="K100" s="139">
        <v>1.6129032258064516E-2</v>
      </c>
      <c r="L100" s="123">
        <v>0</v>
      </c>
      <c r="M100" s="139">
        <v>0</v>
      </c>
      <c r="N100" s="123">
        <v>0</v>
      </c>
      <c r="O100" s="139">
        <v>0</v>
      </c>
      <c r="P100" s="123">
        <v>1</v>
      </c>
      <c r="Q100" s="140">
        <v>5.434782608695652E-3</v>
      </c>
      <c r="R100" s="123">
        <v>0</v>
      </c>
      <c r="S100" s="139">
        <v>0</v>
      </c>
      <c r="T100" s="124">
        <v>3</v>
      </c>
      <c r="U100" s="141">
        <v>5.905511811023622E-3</v>
      </c>
    </row>
    <row r="101" spans="3:21" ht="15" customHeight="1" x14ac:dyDescent="0.25">
      <c r="C101" s="186" t="s">
        <v>171</v>
      </c>
      <c r="D101" s="187"/>
      <c r="E101" s="187"/>
      <c r="F101" s="187"/>
      <c r="G101" s="188"/>
      <c r="H101" s="138">
        <v>2</v>
      </c>
      <c r="I101" s="139">
        <v>3.5714285714285719E-2</v>
      </c>
      <c r="J101" s="123">
        <v>0</v>
      </c>
      <c r="K101" s="139">
        <v>0</v>
      </c>
      <c r="L101" s="123">
        <v>0</v>
      </c>
      <c r="M101" s="139">
        <v>0</v>
      </c>
      <c r="N101" s="123">
        <v>1</v>
      </c>
      <c r="O101" s="139">
        <v>0.01</v>
      </c>
      <c r="P101" s="123">
        <v>1</v>
      </c>
      <c r="Q101" s="140">
        <v>5.434782608695652E-3</v>
      </c>
      <c r="R101" s="123">
        <v>1</v>
      </c>
      <c r="S101" s="139">
        <v>2.3809523809523808E-2</v>
      </c>
      <c r="T101" s="124">
        <v>5</v>
      </c>
      <c r="U101" s="141">
        <v>9.8425196850393699E-3</v>
      </c>
    </row>
    <row r="102" spans="3:21" ht="15" customHeight="1" x14ac:dyDescent="0.25">
      <c r="C102" s="186" t="s">
        <v>172</v>
      </c>
      <c r="D102" s="187"/>
      <c r="E102" s="187"/>
      <c r="F102" s="187"/>
      <c r="G102" s="188"/>
      <c r="H102" s="138">
        <v>0</v>
      </c>
      <c r="I102" s="139">
        <v>0</v>
      </c>
      <c r="J102" s="123">
        <v>1</v>
      </c>
      <c r="K102" s="139">
        <v>1.6129032258064516E-2</v>
      </c>
      <c r="L102" s="123">
        <v>0</v>
      </c>
      <c r="M102" s="139">
        <v>0</v>
      </c>
      <c r="N102" s="123">
        <v>0</v>
      </c>
      <c r="O102" s="139">
        <v>0</v>
      </c>
      <c r="P102" s="123">
        <v>0</v>
      </c>
      <c r="Q102" s="139">
        <v>0</v>
      </c>
      <c r="R102" s="123">
        <v>0</v>
      </c>
      <c r="S102" s="139">
        <v>0</v>
      </c>
      <c r="T102" s="124">
        <v>1</v>
      </c>
      <c r="U102" s="141">
        <v>1.968503937007874E-3</v>
      </c>
    </row>
    <row r="103" spans="3:21" ht="15" customHeight="1" x14ac:dyDescent="0.25">
      <c r="C103" s="186" t="s">
        <v>173</v>
      </c>
      <c r="D103" s="187"/>
      <c r="E103" s="187"/>
      <c r="F103" s="187"/>
      <c r="G103" s="188"/>
      <c r="H103" s="138">
        <v>0</v>
      </c>
      <c r="I103" s="139">
        <v>0</v>
      </c>
      <c r="J103" s="123">
        <v>0</v>
      </c>
      <c r="K103" s="139">
        <v>0</v>
      </c>
      <c r="L103" s="123">
        <v>0</v>
      </c>
      <c r="M103" s="139">
        <v>0</v>
      </c>
      <c r="N103" s="123">
        <v>0</v>
      </c>
      <c r="O103" s="139">
        <v>0</v>
      </c>
      <c r="P103" s="123">
        <v>0</v>
      </c>
      <c r="Q103" s="139">
        <v>0</v>
      </c>
      <c r="R103" s="123">
        <v>1</v>
      </c>
      <c r="S103" s="139">
        <v>2.3809523809523808E-2</v>
      </c>
      <c r="T103" s="124">
        <v>1</v>
      </c>
      <c r="U103" s="141">
        <v>1.968503937007874E-3</v>
      </c>
    </row>
    <row r="104" spans="3:21" ht="15" customHeight="1" x14ac:dyDescent="0.25">
      <c r="C104" s="186" t="s">
        <v>174</v>
      </c>
      <c r="D104" s="187"/>
      <c r="E104" s="187"/>
      <c r="F104" s="187"/>
      <c r="G104" s="188"/>
      <c r="H104" s="138">
        <v>0</v>
      </c>
      <c r="I104" s="139">
        <v>0</v>
      </c>
      <c r="J104" s="123">
        <v>0</v>
      </c>
      <c r="K104" s="139">
        <v>0</v>
      </c>
      <c r="L104" s="123">
        <v>0</v>
      </c>
      <c r="M104" s="139">
        <v>0</v>
      </c>
      <c r="N104" s="123">
        <v>0</v>
      </c>
      <c r="O104" s="139">
        <v>0</v>
      </c>
      <c r="P104" s="123">
        <v>0</v>
      </c>
      <c r="Q104" s="139">
        <v>0</v>
      </c>
      <c r="R104" s="123">
        <v>1</v>
      </c>
      <c r="S104" s="139">
        <v>2.3809523809523808E-2</v>
      </c>
      <c r="T104" s="124">
        <v>1</v>
      </c>
      <c r="U104" s="141">
        <v>1.968503937007874E-3</v>
      </c>
    </row>
    <row r="105" spans="3:21" ht="15" customHeight="1" x14ac:dyDescent="0.25">
      <c r="C105" s="186" t="s">
        <v>175</v>
      </c>
      <c r="D105" s="187"/>
      <c r="E105" s="187"/>
      <c r="F105" s="187"/>
      <c r="G105" s="188"/>
      <c r="H105" s="138">
        <v>0</v>
      </c>
      <c r="I105" s="139">
        <v>0</v>
      </c>
      <c r="J105" s="123">
        <v>0</v>
      </c>
      <c r="K105" s="139">
        <v>0</v>
      </c>
      <c r="L105" s="123">
        <v>0</v>
      </c>
      <c r="M105" s="139">
        <v>0</v>
      </c>
      <c r="N105" s="123">
        <v>1</v>
      </c>
      <c r="O105" s="139">
        <v>0.01</v>
      </c>
      <c r="P105" s="123">
        <v>0</v>
      </c>
      <c r="Q105" s="139">
        <v>0</v>
      </c>
      <c r="R105" s="123">
        <v>0</v>
      </c>
      <c r="S105" s="139">
        <v>0</v>
      </c>
      <c r="T105" s="124">
        <v>1</v>
      </c>
      <c r="U105" s="141">
        <v>1.968503937007874E-3</v>
      </c>
    </row>
    <row r="106" spans="3:21" ht="15" customHeight="1" x14ac:dyDescent="0.25">
      <c r="C106" s="186" t="s">
        <v>176</v>
      </c>
      <c r="D106" s="187"/>
      <c r="E106" s="187"/>
      <c r="F106" s="187"/>
      <c r="G106" s="188"/>
      <c r="H106" s="138">
        <v>0</v>
      </c>
      <c r="I106" s="139">
        <v>0</v>
      </c>
      <c r="J106" s="123">
        <v>0</v>
      </c>
      <c r="K106" s="139">
        <v>0</v>
      </c>
      <c r="L106" s="123">
        <v>0</v>
      </c>
      <c r="M106" s="139">
        <v>0</v>
      </c>
      <c r="N106" s="123">
        <v>1</v>
      </c>
      <c r="O106" s="139">
        <v>0.01</v>
      </c>
      <c r="P106" s="123">
        <v>0</v>
      </c>
      <c r="Q106" s="139">
        <v>0</v>
      </c>
      <c r="R106" s="123">
        <v>0</v>
      </c>
      <c r="S106" s="139">
        <v>0</v>
      </c>
      <c r="T106" s="124">
        <v>1</v>
      </c>
      <c r="U106" s="141">
        <v>1.968503937007874E-3</v>
      </c>
    </row>
    <row r="107" spans="3:21" ht="15" customHeight="1" x14ac:dyDescent="0.25">
      <c r="C107" s="186" t="s">
        <v>177</v>
      </c>
      <c r="D107" s="187"/>
      <c r="E107" s="187"/>
      <c r="F107" s="187"/>
      <c r="G107" s="188"/>
      <c r="H107" s="138">
        <v>1</v>
      </c>
      <c r="I107" s="139">
        <v>1.785714285714286E-2</v>
      </c>
      <c r="J107" s="123">
        <v>0</v>
      </c>
      <c r="K107" s="139">
        <v>0</v>
      </c>
      <c r="L107" s="123">
        <v>0</v>
      </c>
      <c r="M107" s="139">
        <v>0</v>
      </c>
      <c r="N107" s="123">
        <v>0</v>
      </c>
      <c r="O107" s="139">
        <v>0</v>
      </c>
      <c r="P107" s="123">
        <v>0</v>
      </c>
      <c r="Q107" s="139">
        <v>0</v>
      </c>
      <c r="R107" s="123">
        <v>0</v>
      </c>
      <c r="S107" s="139">
        <v>0</v>
      </c>
      <c r="T107" s="124">
        <v>1</v>
      </c>
      <c r="U107" s="141">
        <v>1.968503937007874E-3</v>
      </c>
    </row>
    <row r="108" spans="3:21" ht="15" customHeight="1" x14ac:dyDescent="0.25">
      <c r="C108" s="186" t="s">
        <v>178</v>
      </c>
      <c r="D108" s="187"/>
      <c r="E108" s="187"/>
      <c r="F108" s="187"/>
      <c r="G108" s="188"/>
      <c r="H108" s="138">
        <v>0</v>
      </c>
      <c r="I108" s="139">
        <v>0</v>
      </c>
      <c r="J108" s="123">
        <v>0</v>
      </c>
      <c r="K108" s="139">
        <v>0</v>
      </c>
      <c r="L108" s="123">
        <v>0</v>
      </c>
      <c r="M108" s="139">
        <v>0</v>
      </c>
      <c r="N108" s="123">
        <v>2</v>
      </c>
      <c r="O108" s="139">
        <v>0.02</v>
      </c>
      <c r="P108" s="123">
        <v>0</v>
      </c>
      <c r="Q108" s="139">
        <v>0</v>
      </c>
      <c r="R108" s="123">
        <v>0</v>
      </c>
      <c r="S108" s="139">
        <v>0</v>
      </c>
      <c r="T108" s="124">
        <v>2</v>
      </c>
      <c r="U108" s="141">
        <v>3.937007874015748E-3</v>
      </c>
    </row>
    <row r="109" spans="3:21" ht="15" customHeight="1" x14ac:dyDescent="0.25">
      <c r="C109" s="186" t="s">
        <v>179</v>
      </c>
      <c r="D109" s="187"/>
      <c r="E109" s="187"/>
      <c r="F109" s="187"/>
      <c r="G109" s="188"/>
      <c r="H109" s="138">
        <v>0</v>
      </c>
      <c r="I109" s="139">
        <v>0</v>
      </c>
      <c r="J109" s="123">
        <v>0</v>
      </c>
      <c r="K109" s="139">
        <v>0</v>
      </c>
      <c r="L109" s="123">
        <v>0</v>
      </c>
      <c r="M109" s="139">
        <v>0</v>
      </c>
      <c r="N109" s="123">
        <v>0</v>
      </c>
      <c r="O109" s="139">
        <v>0</v>
      </c>
      <c r="P109" s="123">
        <v>2</v>
      </c>
      <c r="Q109" s="139">
        <v>1.0869565217391304E-2</v>
      </c>
      <c r="R109" s="123">
        <v>0</v>
      </c>
      <c r="S109" s="139">
        <v>0</v>
      </c>
      <c r="T109" s="124">
        <v>2</v>
      </c>
      <c r="U109" s="141">
        <v>3.937007874015748E-3</v>
      </c>
    </row>
    <row r="110" spans="3:21" ht="15" customHeight="1" x14ac:dyDescent="0.25">
      <c r="C110" s="186" t="s">
        <v>180</v>
      </c>
      <c r="D110" s="187"/>
      <c r="E110" s="187"/>
      <c r="F110" s="187"/>
      <c r="G110" s="188"/>
      <c r="H110" s="138">
        <v>0</v>
      </c>
      <c r="I110" s="139">
        <v>0</v>
      </c>
      <c r="J110" s="123">
        <v>0</v>
      </c>
      <c r="K110" s="139">
        <v>0</v>
      </c>
      <c r="L110" s="123">
        <v>0</v>
      </c>
      <c r="M110" s="139">
        <v>0</v>
      </c>
      <c r="N110" s="123">
        <v>1</v>
      </c>
      <c r="O110" s="139">
        <v>0.01</v>
      </c>
      <c r="P110" s="123">
        <v>2</v>
      </c>
      <c r="Q110" s="139">
        <v>1.0869565217391304E-2</v>
      </c>
      <c r="R110" s="123">
        <v>0</v>
      </c>
      <c r="S110" s="139">
        <v>0</v>
      </c>
      <c r="T110" s="124">
        <v>3</v>
      </c>
      <c r="U110" s="141">
        <v>5.905511811023622E-3</v>
      </c>
    </row>
    <row r="111" spans="3:21" ht="15" customHeight="1" x14ac:dyDescent="0.25">
      <c r="C111" s="186" t="s">
        <v>181</v>
      </c>
      <c r="D111" s="187"/>
      <c r="E111" s="187"/>
      <c r="F111" s="187"/>
      <c r="G111" s="188"/>
      <c r="H111" s="138">
        <v>0</v>
      </c>
      <c r="I111" s="139">
        <v>0</v>
      </c>
      <c r="J111" s="123">
        <v>0</v>
      </c>
      <c r="K111" s="139">
        <v>0</v>
      </c>
      <c r="L111" s="123">
        <v>0</v>
      </c>
      <c r="M111" s="139">
        <v>0</v>
      </c>
      <c r="N111" s="123">
        <v>0</v>
      </c>
      <c r="O111" s="139">
        <v>0</v>
      </c>
      <c r="P111" s="123">
        <v>1</v>
      </c>
      <c r="Q111" s="140">
        <v>5.434782608695652E-3</v>
      </c>
      <c r="R111" s="123">
        <v>1</v>
      </c>
      <c r="S111" s="139">
        <v>2.3809523809523808E-2</v>
      </c>
      <c r="T111" s="124">
        <v>2</v>
      </c>
      <c r="U111" s="141">
        <v>3.937007874015748E-3</v>
      </c>
    </row>
    <row r="112" spans="3:21" ht="15" customHeight="1" x14ac:dyDescent="0.25">
      <c r="C112" s="186" t="s">
        <v>182</v>
      </c>
      <c r="D112" s="187"/>
      <c r="E112" s="187"/>
      <c r="F112" s="187"/>
      <c r="G112" s="188"/>
      <c r="H112" s="138">
        <v>0</v>
      </c>
      <c r="I112" s="139">
        <v>0</v>
      </c>
      <c r="J112" s="123">
        <v>0</v>
      </c>
      <c r="K112" s="139">
        <v>0</v>
      </c>
      <c r="L112" s="123">
        <v>1</v>
      </c>
      <c r="M112" s="139">
        <v>1.5625E-2</v>
      </c>
      <c r="N112" s="123">
        <v>1</v>
      </c>
      <c r="O112" s="139">
        <v>0.01</v>
      </c>
      <c r="P112" s="123">
        <v>0</v>
      </c>
      <c r="Q112" s="139">
        <v>0</v>
      </c>
      <c r="R112" s="123">
        <v>0</v>
      </c>
      <c r="S112" s="139">
        <v>0</v>
      </c>
      <c r="T112" s="124">
        <v>2</v>
      </c>
      <c r="U112" s="141">
        <v>3.937007874015748E-3</v>
      </c>
    </row>
    <row r="113" spans="3:21" ht="15" customHeight="1" x14ac:dyDescent="0.25">
      <c r="C113" s="186" t="s">
        <v>183</v>
      </c>
      <c r="D113" s="187"/>
      <c r="E113" s="187"/>
      <c r="F113" s="187"/>
      <c r="G113" s="188"/>
      <c r="H113" s="138">
        <v>1</v>
      </c>
      <c r="I113" s="139">
        <v>1.785714285714286E-2</v>
      </c>
      <c r="J113" s="123">
        <v>0</v>
      </c>
      <c r="K113" s="139">
        <v>0</v>
      </c>
      <c r="L113" s="123">
        <v>0</v>
      </c>
      <c r="M113" s="139">
        <v>0</v>
      </c>
      <c r="N113" s="123">
        <v>0</v>
      </c>
      <c r="O113" s="139">
        <v>0</v>
      </c>
      <c r="P113" s="123">
        <v>0</v>
      </c>
      <c r="Q113" s="139">
        <v>0</v>
      </c>
      <c r="R113" s="123">
        <v>0</v>
      </c>
      <c r="S113" s="139">
        <v>0</v>
      </c>
      <c r="T113" s="124">
        <v>1</v>
      </c>
      <c r="U113" s="141">
        <v>1.968503937007874E-3</v>
      </c>
    </row>
    <row r="114" spans="3:21" ht="15" customHeight="1" x14ac:dyDescent="0.25">
      <c r="C114" s="186" t="s">
        <v>184</v>
      </c>
      <c r="D114" s="187"/>
      <c r="E114" s="187"/>
      <c r="F114" s="187"/>
      <c r="G114" s="188"/>
      <c r="H114" s="138">
        <v>0</v>
      </c>
      <c r="I114" s="139">
        <v>0</v>
      </c>
      <c r="J114" s="123">
        <v>0</v>
      </c>
      <c r="K114" s="139">
        <v>0</v>
      </c>
      <c r="L114" s="123">
        <v>0</v>
      </c>
      <c r="M114" s="139">
        <v>0</v>
      </c>
      <c r="N114" s="123">
        <v>0</v>
      </c>
      <c r="O114" s="139">
        <v>0</v>
      </c>
      <c r="P114" s="123">
        <v>1</v>
      </c>
      <c r="Q114" s="140">
        <v>5.434782608695652E-3</v>
      </c>
      <c r="R114" s="123">
        <v>0</v>
      </c>
      <c r="S114" s="139">
        <v>0</v>
      </c>
      <c r="T114" s="124">
        <v>1</v>
      </c>
      <c r="U114" s="141">
        <v>1.968503937007874E-3</v>
      </c>
    </row>
    <row r="115" spans="3:21" ht="15" customHeight="1" x14ac:dyDescent="0.25">
      <c r="C115" s="186" t="s">
        <v>185</v>
      </c>
      <c r="D115" s="187"/>
      <c r="E115" s="187"/>
      <c r="F115" s="187"/>
      <c r="G115" s="188"/>
      <c r="H115" s="138">
        <v>0</v>
      </c>
      <c r="I115" s="139">
        <v>0</v>
      </c>
      <c r="J115" s="123">
        <v>0</v>
      </c>
      <c r="K115" s="139">
        <v>0</v>
      </c>
      <c r="L115" s="123">
        <v>0</v>
      </c>
      <c r="M115" s="139">
        <v>0</v>
      </c>
      <c r="N115" s="123">
        <v>1</v>
      </c>
      <c r="O115" s="139">
        <v>0.01</v>
      </c>
      <c r="P115" s="123">
        <v>3</v>
      </c>
      <c r="Q115" s="139">
        <v>1.6304347826086956E-2</v>
      </c>
      <c r="R115" s="123">
        <v>0</v>
      </c>
      <c r="S115" s="139">
        <v>0</v>
      </c>
      <c r="T115" s="124">
        <v>4</v>
      </c>
      <c r="U115" s="141">
        <v>7.874015748031496E-3</v>
      </c>
    </row>
    <row r="116" spans="3:21" ht="15" customHeight="1" x14ac:dyDescent="0.25">
      <c r="C116" s="186" t="s">
        <v>186</v>
      </c>
      <c r="D116" s="187"/>
      <c r="E116" s="187"/>
      <c r="F116" s="187"/>
      <c r="G116" s="188"/>
      <c r="H116" s="138">
        <v>1</v>
      </c>
      <c r="I116" s="139">
        <v>1.785714285714286E-2</v>
      </c>
      <c r="J116" s="123">
        <v>1</v>
      </c>
      <c r="K116" s="139">
        <v>1.6129032258064516E-2</v>
      </c>
      <c r="L116" s="123">
        <v>0</v>
      </c>
      <c r="M116" s="139">
        <v>0</v>
      </c>
      <c r="N116" s="123">
        <v>0</v>
      </c>
      <c r="O116" s="139">
        <v>0</v>
      </c>
      <c r="P116" s="123">
        <v>0</v>
      </c>
      <c r="Q116" s="139">
        <v>0</v>
      </c>
      <c r="R116" s="123">
        <v>0</v>
      </c>
      <c r="S116" s="139">
        <v>0</v>
      </c>
      <c r="T116" s="124">
        <v>2</v>
      </c>
      <c r="U116" s="141">
        <v>3.937007874015748E-3</v>
      </c>
    </row>
    <row r="117" spans="3:21" ht="15" customHeight="1" x14ac:dyDescent="0.25">
      <c r="C117" s="186" t="s">
        <v>187</v>
      </c>
      <c r="D117" s="187"/>
      <c r="E117" s="187"/>
      <c r="F117" s="187"/>
      <c r="G117" s="188"/>
      <c r="H117" s="138">
        <v>0</v>
      </c>
      <c r="I117" s="139">
        <v>0</v>
      </c>
      <c r="J117" s="123">
        <v>0</v>
      </c>
      <c r="K117" s="139">
        <v>0</v>
      </c>
      <c r="L117" s="123">
        <v>0</v>
      </c>
      <c r="M117" s="139">
        <v>0</v>
      </c>
      <c r="N117" s="123">
        <v>1</v>
      </c>
      <c r="O117" s="139">
        <v>0.01</v>
      </c>
      <c r="P117" s="123">
        <v>0</v>
      </c>
      <c r="Q117" s="139">
        <v>0</v>
      </c>
      <c r="R117" s="123">
        <v>0</v>
      </c>
      <c r="S117" s="139">
        <v>0</v>
      </c>
      <c r="T117" s="124">
        <v>1</v>
      </c>
      <c r="U117" s="141">
        <v>1.968503937007874E-3</v>
      </c>
    </row>
    <row r="118" spans="3:21" ht="15" customHeight="1" x14ac:dyDescent="0.25">
      <c r="C118" s="186" t="s">
        <v>188</v>
      </c>
      <c r="D118" s="187"/>
      <c r="E118" s="187"/>
      <c r="F118" s="187"/>
      <c r="G118" s="188"/>
      <c r="H118" s="138">
        <v>0</v>
      </c>
      <c r="I118" s="139">
        <v>0</v>
      </c>
      <c r="J118" s="123">
        <v>0</v>
      </c>
      <c r="K118" s="139">
        <v>0</v>
      </c>
      <c r="L118" s="123">
        <v>0</v>
      </c>
      <c r="M118" s="139">
        <v>0</v>
      </c>
      <c r="N118" s="123">
        <v>0</v>
      </c>
      <c r="O118" s="139">
        <v>0</v>
      </c>
      <c r="P118" s="123">
        <v>2</v>
      </c>
      <c r="Q118" s="139">
        <v>1.0869565217391304E-2</v>
      </c>
      <c r="R118" s="123">
        <v>0</v>
      </c>
      <c r="S118" s="139">
        <v>0</v>
      </c>
      <c r="T118" s="124">
        <v>2</v>
      </c>
      <c r="U118" s="141">
        <v>3.937007874015748E-3</v>
      </c>
    </row>
    <row r="119" spans="3:21" ht="15" customHeight="1" x14ac:dyDescent="0.25">
      <c r="C119" s="186" t="s">
        <v>189</v>
      </c>
      <c r="D119" s="187"/>
      <c r="E119" s="187"/>
      <c r="F119" s="187"/>
      <c r="G119" s="188"/>
      <c r="H119" s="138">
        <v>0</v>
      </c>
      <c r="I119" s="139">
        <v>0</v>
      </c>
      <c r="J119" s="123">
        <v>0</v>
      </c>
      <c r="K119" s="139">
        <v>0</v>
      </c>
      <c r="L119" s="123">
        <v>0</v>
      </c>
      <c r="M119" s="139">
        <v>0</v>
      </c>
      <c r="N119" s="123">
        <v>0</v>
      </c>
      <c r="O119" s="139">
        <v>0</v>
      </c>
      <c r="P119" s="123">
        <v>0</v>
      </c>
      <c r="Q119" s="139">
        <v>0</v>
      </c>
      <c r="R119" s="123">
        <v>1</v>
      </c>
      <c r="S119" s="139">
        <v>2.3809523809523808E-2</v>
      </c>
      <c r="T119" s="124">
        <v>1</v>
      </c>
      <c r="U119" s="141">
        <v>1.968503937007874E-3</v>
      </c>
    </row>
    <row r="120" spans="3:21" ht="15" customHeight="1" x14ac:dyDescent="0.25">
      <c r="C120" s="186" t="s">
        <v>190</v>
      </c>
      <c r="D120" s="187"/>
      <c r="E120" s="187"/>
      <c r="F120" s="187"/>
      <c r="G120" s="188"/>
      <c r="H120" s="138">
        <v>0</v>
      </c>
      <c r="I120" s="139">
        <v>0</v>
      </c>
      <c r="J120" s="123">
        <v>0</v>
      </c>
      <c r="K120" s="139">
        <v>0</v>
      </c>
      <c r="L120" s="123">
        <v>0</v>
      </c>
      <c r="M120" s="139">
        <v>0</v>
      </c>
      <c r="N120" s="123">
        <v>1</v>
      </c>
      <c r="O120" s="139">
        <v>0.01</v>
      </c>
      <c r="P120" s="123">
        <v>0</v>
      </c>
      <c r="Q120" s="139">
        <v>0</v>
      </c>
      <c r="R120" s="123">
        <v>0</v>
      </c>
      <c r="S120" s="139">
        <v>0</v>
      </c>
      <c r="T120" s="124">
        <v>1</v>
      </c>
      <c r="U120" s="141">
        <v>1.968503937007874E-3</v>
      </c>
    </row>
    <row r="121" spans="3:21" ht="15" customHeight="1" x14ac:dyDescent="0.25">
      <c r="C121" s="186" t="s">
        <v>191</v>
      </c>
      <c r="D121" s="187"/>
      <c r="E121" s="187"/>
      <c r="F121" s="187"/>
      <c r="G121" s="188"/>
      <c r="H121" s="138">
        <v>0</v>
      </c>
      <c r="I121" s="139">
        <v>0</v>
      </c>
      <c r="J121" s="123">
        <v>0</v>
      </c>
      <c r="K121" s="139">
        <v>0</v>
      </c>
      <c r="L121" s="123">
        <v>1</v>
      </c>
      <c r="M121" s="139">
        <v>1.5625E-2</v>
      </c>
      <c r="N121" s="123">
        <v>1</v>
      </c>
      <c r="O121" s="139">
        <v>0.01</v>
      </c>
      <c r="P121" s="123">
        <v>1</v>
      </c>
      <c r="Q121" s="140">
        <v>5.434782608695652E-3</v>
      </c>
      <c r="R121" s="123">
        <v>1</v>
      </c>
      <c r="S121" s="139">
        <v>2.3809523809523808E-2</v>
      </c>
      <c r="T121" s="124">
        <v>4</v>
      </c>
      <c r="U121" s="141">
        <v>7.874015748031496E-3</v>
      </c>
    </row>
    <row r="122" spans="3:21" ht="15" customHeight="1" x14ac:dyDescent="0.25">
      <c r="C122" s="186" t="s">
        <v>192</v>
      </c>
      <c r="D122" s="187"/>
      <c r="E122" s="187"/>
      <c r="F122" s="187"/>
      <c r="G122" s="188"/>
      <c r="H122" s="138">
        <v>0</v>
      </c>
      <c r="I122" s="139">
        <v>0</v>
      </c>
      <c r="J122" s="123">
        <v>0</v>
      </c>
      <c r="K122" s="139">
        <v>0</v>
      </c>
      <c r="L122" s="123">
        <v>0</v>
      </c>
      <c r="M122" s="139">
        <v>0</v>
      </c>
      <c r="N122" s="123">
        <v>1</v>
      </c>
      <c r="O122" s="139">
        <v>0.01</v>
      </c>
      <c r="P122" s="123">
        <v>2</v>
      </c>
      <c r="Q122" s="139">
        <v>1.0869565217391304E-2</v>
      </c>
      <c r="R122" s="123">
        <v>0</v>
      </c>
      <c r="S122" s="139">
        <v>0</v>
      </c>
      <c r="T122" s="124">
        <v>3</v>
      </c>
      <c r="U122" s="141">
        <v>5.905511811023622E-3</v>
      </c>
    </row>
    <row r="123" spans="3:21" ht="15" customHeight="1" x14ac:dyDescent="0.25">
      <c r="C123" s="186" t="s">
        <v>193</v>
      </c>
      <c r="D123" s="187"/>
      <c r="E123" s="187"/>
      <c r="F123" s="187"/>
      <c r="G123" s="188"/>
      <c r="H123" s="138">
        <v>0</v>
      </c>
      <c r="I123" s="139">
        <v>0</v>
      </c>
      <c r="J123" s="123">
        <v>0</v>
      </c>
      <c r="K123" s="139">
        <v>0</v>
      </c>
      <c r="L123" s="123">
        <v>0</v>
      </c>
      <c r="M123" s="139">
        <v>0</v>
      </c>
      <c r="N123" s="123">
        <v>0</v>
      </c>
      <c r="O123" s="139">
        <v>0</v>
      </c>
      <c r="P123" s="123">
        <v>1</v>
      </c>
      <c r="Q123" s="140">
        <v>5.434782608695652E-3</v>
      </c>
      <c r="R123" s="123">
        <v>0</v>
      </c>
      <c r="S123" s="139">
        <v>0</v>
      </c>
      <c r="T123" s="124">
        <v>1</v>
      </c>
      <c r="U123" s="141">
        <v>1.968503937007874E-3</v>
      </c>
    </row>
    <row r="124" spans="3:21" ht="15" customHeight="1" x14ac:dyDescent="0.25">
      <c r="C124" s="186" t="s">
        <v>194</v>
      </c>
      <c r="D124" s="187"/>
      <c r="E124" s="187"/>
      <c r="F124" s="187"/>
      <c r="G124" s="188"/>
      <c r="H124" s="138">
        <v>0</v>
      </c>
      <c r="I124" s="139">
        <v>0</v>
      </c>
      <c r="J124" s="123">
        <v>0</v>
      </c>
      <c r="K124" s="139">
        <v>0</v>
      </c>
      <c r="L124" s="123">
        <v>0</v>
      </c>
      <c r="M124" s="139">
        <v>0</v>
      </c>
      <c r="N124" s="123">
        <v>1</v>
      </c>
      <c r="O124" s="139">
        <v>0.01</v>
      </c>
      <c r="P124" s="123">
        <v>0</v>
      </c>
      <c r="Q124" s="139">
        <v>0</v>
      </c>
      <c r="R124" s="123">
        <v>0</v>
      </c>
      <c r="S124" s="139">
        <v>0</v>
      </c>
      <c r="T124" s="124">
        <v>1</v>
      </c>
      <c r="U124" s="141">
        <v>1.968503937007874E-3</v>
      </c>
    </row>
    <row r="125" spans="3:21" ht="15" customHeight="1" x14ac:dyDescent="0.25">
      <c r="C125" s="186" t="s">
        <v>195</v>
      </c>
      <c r="D125" s="187"/>
      <c r="E125" s="187"/>
      <c r="F125" s="187"/>
      <c r="G125" s="188"/>
      <c r="H125" s="138">
        <v>0</v>
      </c>
      <c r="I125" s="139">
        <v>0</v>
      </c>
      <c r="J125" s="123">
        <v>0</v>
      </c>
      <c r="K125" s="139">
        <v>0</v>
      </c>
      <c r="L125" s="123">
        <v>3</v>
      </c>
      <c r="M125" s="139">
        <v>4.6875E-2</v>
      </c>
      <c r="N125" s="123">
        <v>1</v>
      </c>
      <c r="O125" s="139">
        <v>0.01</v>
      </c>
      <c r="P125" s="123">
        <v>0</v>
      </c>
      <c r="Q125" s="139">
        <v>0</v>
      </c>
      <c r="R125" s="123">
        <v>1</v>
      </c>
      <c r="S125" s="139">
        <v>2.3809523809523808E-2</v>
      </c>
      <c r="T125" s="124">
        <v>5</v>
      </c>
      <c r="U125" s="141">
        <v>9.8425196850393699E-3</v>
      </c>
    </row>
    <row r="126" spans="3:21" ht="15" customHeight="1" x14ac:dyDescent="0.25">
      <c r="C126" s="186" t="s">
        <v>196</v>
      </c>
      <c r="D126" s="187"/>
      <c r="E126" s="187"/>
      <c r="F126" s="187"/>
      <c r="G126" s="188"/>
      <c r="H126" s="138">
        <v>1</v>
      </c>
      <c r="I126" s="139">
        <v>1.785714285714286E-2</v>
      </c>
      <c r="J126" s="123">
        <v>0</v>
      </c>
      <c r="K126" s="139">
        <v>0</v>
      </c>
      <c r="L126" s="123">
        <v>0</v>
      </c>
      <c r="M126" s="139">
        <v>0</v>
      </c>
      <c r="N126" s="123">
        <v>0</v>
      </c>
      <c r="O126" s="139">
        <v>0</v>
      </c>
      <c r="P126" s="123">
        <v>0</v>
      </c>
      <c r="Q126" s="139">
        <v>0</v>
      </c>
      <c r="R126" s="123">
        <v>0</v>
      </c>
      <c r="S126" s="139">
        <v>0</v>
      </c>
      <c r="T126" s="124">
        <v>1</v>
      </c>
      <c r="U126" s="141">
        <v>1.968503937007874E-3</v>
      </c>
    </row>
    <row r="127" spans="3:21" ht="15" customHeight="1" x14ac:dyDescent="0.25">
      <c r="C127" s="186" t="s">
        <v>197</v>
      </c>
      <c r="D127" s="187"/>
      <c r="E127" s="187"/>
      <c r="F127" s="187"/>
      <c r="G127" s="188"/>
      <c r="H127" s="138">
        <v>0</v>
      </c>
      <c r="I127" s="139">
        <v>0</v>
      </c>
      <c r="J127" s="123">
        <v>0</v>
      </c>
      <c r="K127" s="139">
        <v>0</v>
      </c>
      <c r="L127" s="123">
        <v>0</v>
      </c>
      <c r="M127" s="139">
        <v>0</v>
      </c>
      <c r="N127" s="123">
        <v>1</v>
      </c>
      <c r="O127" s="139">
        <v>0.01</v>
      </c>
      <c r="P127" s="123">
        <v>0</v>
      </c>
      <c r="Q127" s="139">
        <v>0</v>
      </c>
      <c r="R127" s="123">
        <v>0</v>
      </c>
      <c r="S127" s="139">
        <v>0</v>
      </c>
      <c r="T127" s="124">
        <v>1</v>
      </c>
      <c r="U127" s="141">
        <v>1.968503937007874E-3</v>
      </c>
    </row>
    <row r="128" spans="3:21" ht="15" customHeight="1" x14ac:dyDescent="0.25">
      <c r="C128" s="186" t="s">
        <v>198</v>
      </c>
      <c r="D128" s="187"/>
      <c r="E128" s="187"/>
      <c r="F128" s="187"/>
      <c r="G128" s="188"/>
      <c r="H128" s="138">
        <v>1</v>
      </c>
      <c r="I128" s="139">
        <v>1.785714285714286E-2</v>
      </c>
      <c r="J128" s="123">
        <v>0</v>
      </c>
      <c r="K128" s="139">
        <v>0</v>
      </c>
      <c r="L128" s="123">
        <v>0</v>
      </c>
      <c r="M128" s="139">
        <v>0</v>
      </c>
      <c r="N128" s="123">
        <v>0</v>
      </c>
      <c r="O128" s="139">
        <v>0</v>
      </c>
      <c r="P128" s="123">
        <v>0</v>
      </c>
      <c r="Q128" s="139">
        <v>0</v>
      </c>
      <c r="R128" s="123">
        <v>0</v>
      </c>
      <c r="S128" s="139">
        <v>0</v>
      </c>
      <c r="T128" s="124">
        <v>1</v>
      </c>
      <c r="U128" s="141">
        <v>1.968503937007874E-3</v>
      </c>
    </row>
    <row r="129" spans="3:21" ht="15" customHeight="1" x14ac:dyDescent="0.25">
      <c r="C129" s="186" t="s">
        <v>199</v>
      </c>
      <c r="D129" s="187"/>
      <c r="E129" s="187"/>
      <c r="F129" s="187"/>
      <c r="G129" s="188"/>
      <c r="H129" s="138">
        <v>0</v>
      </c>
      <c r="I129" s="139">
        <v>0</v>
      </c>
      <c r="J129" s="123">
        <v>0</v>
      </c>
      <c r="K129" s="139">
        <v>0</v>
      </c>
      <c r="L129" s="123">
        <v>0</v>
      </c>
      <c r="M129" s="139">
        <v>0</v>
      </c>
      <c r="N129" s="123">
        <v>1</v>
      </c>
      <c r="O129" s="139">
        <v>0.01</v>
      </c>
      <c r="P129" s="123">
        <v>3</v>
      </c>
      <c r="Q129" s="139">
        <v>1.6304347826086956E-2</v>
      </c>
      <c r="R129" s="123">
        <v>0</v>
      </c>
      <c r="S129" s="139">
        <v>0</v>
      </c>
      <c r="T129" s="124">
        <v>4</v>
      </c>
      <c r="U129" s="141">
        <v>7.874015748031496E-3</v>
      </c>
    </row>
    <row r="130" spans="3:21" ht="15" customHeight="1" x14ac:dyDescent="0.25">
      <c r="C130" s="186" t="s">
        <v>200</v>
      </c>
      <c r="D130" s="187"/>
      <c r="E130" s="187"/>
      <c r="F130" s="187"/>
      <c r="G130" s="188"/>
      <c r="H130" s="138">
        <v>0</v>
      </c>
      <c r="I130" s="139">
        <v>0</v>
      </c>
      <c r="J130" s="123">
        <v>0</v>
      </c>
      <c r="K130" s="139">
        <v>0</v>
      </c>
      <c r="L130" s="123">
        <v>0</v>
      </c>
      <c r="M130" s="139">
        <v>0</v>
      </c>
      <c r="N130" s="123">
        <v>1</v>
      </c>
      <c r="O130" s="139">
        <v>0.01</v>
      </c>
      <c r="P130" s="123">
        <v>0</v>
      </c>
      <c r="Q130" s="139">
        <v>0</v>
      </c>
      <c r="R130" s="123">
        <v>0</v>
      </c>
      <c r="S130" s="139">
        <v>0</v>
      </c>
      <c r="T130" s="124">
        <v>1</v>
      </c>
      <c r="U130" s="141">
        <v>1.968503937007874E-3</v>
      </c>
    </row>
    <row r="131" spans="3:21" ht="15" customHeight="1" x14ac:dyDescent="0.25">
      <c r="C131" s="186" t="s">
        <v>201</v>
      </c>
      <c r="D131" s="187"/>
      <c r="E131" s="187"/>
      <c r="F131" s="187"/>
      <c r="G131" s="188"/>
      <c r="H131" s="138">
        <v>0</v>
      </c>
      <c r="I131" s="139">
        <v>0</v>
      </c>
      <c r="J131" s="123">
        <v>0</v>
      </c>
      <c r="K131" s="139">
        <v>0</v>
      </c>
      <c r="L131" s="123">
        <v>0</v>
      </c>
      <c r="M131" s="139">
        <v>0</v>
      </c>
      <c r="N131" s="123">
        <v>0</v>
      </c>
      <c r="O131" s="139">
        <v>0</v>
      </c>
      <c r="P131" s="123">
        <v>1</v>
      </c>
      <c r="Q131" s="140">
        <v>5.434782608695652E-3</v>
      </c>
      <c r="R131" s="123">
        <v>0</v>
      </c>
      <c r="S131" s="139">
        <v>0</v>
      </c>
      <c r="T131" s="124">
        <v>1</v>
      </c>
      <c r="U131" s="141">
        <v>1.968503937007874E-3</v>
      </c>
    </row>
    <row r="132" spans="3:21" ht="15" customHeight="1" x14ac:dyDescent="0.25">
      <c r="C132" s="186" t="s">
        <v>202</v>
      </c>
      <c r="D132" s="187"/>
      <c r="E132" s="187"/>
      <c r="F132" s="187"/>
      <c r="G132" s="188"/>
      <c r="H132" s="138">
        <v>0</v>
      </c>
      <c r="I132" s="139">
        <v>0</v>
      </c>
      <c r="J132" s="123">
        <v>1</v>
      </c>
      <c r="K132" s="139">
        <v>1.6129032258064516E-2</v>
      </c>
      <c r="L132" s="123">
        <v>0</v>
      </c>
      <c r="M132" s="139">
        <v>0</v>
      </c>
      <c r="N132" s="123">
        <v>0</v>
      </c>
      <c r="O132" s="139">
        <v>0</v>
      </c>
      <c r="P132" s="123">
        <v>0</v>
      </c>
      <c r="Q132" s="139">
        <v>0</v>
      </c>
      <c r="R132" s="123">
        <v>0</v>
      </c>
      <c r="S132" s="139">
        <v>0</v>
      </c>
      <c r="T132" s="124">
        <v>1</v>
      </c>
      <c r="U132" s="141">
        <v>1.968503937007874E-3</v>
      </c>
    </row>
    <row r="133" spans="3:21" ht="15" customHeight="1" x14ac:dyDescent="0.25">
      <c r="C133" s="186" t="s">
        <v>203</v>
      </c>
      <c r="D133" s="187"/>
      <c r="E133" s="187"/>
      <c r="F133" s="187"/>
      <c r="G133" s="188"/>
      <c r="H133" s="138">
        <v>1</v>
      </c>
      <c r="I133" s="139">
        <v>1.785714285714286E-2</v>
      </c>
      <c r="J133" s="123">
        <v>0</v>
      </c>
      <c r="K133" s="139">
        <v>0</v>
      </c>
      <c r="L133" s="123">
        <v>0</v>
      </c>
      <c r="M133" s="139">
        <v>0</v>
      </c>
      <c r="N133" s="123">
        <v>0</v>
      </c>
      <c r="O133" s="139">
        <v>0</v>
      </c>
      <c r="P133" s="123">
        <v>0</v>
      </c>
      <c r="Q133" s="139">
        <v>0</v>
      </c>
      <c r="R133" s="123">
        <v>0</v>
      </c>
      <c r="S133" s="139">
        <v>0</v>
      </c>
      <c r="T133" s="124">
        <v>1</v>
      </c>
      <c r="U133" s="141">
        <v>1.968503937007874E-3</v>
      </c>
    </row>
    <row r="134" spans="3:21" ht="15" customHeight="1" x14ac:dyDescent="0.25">
      <c r="C134" s="186" t="s">
        <v>204</v>
      </c>
      <c r="D134" s="187"/>
      <c r="E134" s="187"/>
      <c r="F134" s="187"/>
      <c r="G134" s="188"/>
      <c r="H134" s="138">
        <v>0</v>
      </c>
      <c r="I134" s="139">
        <v>0</v>
      </c>
      <c r="J134" s="123">
        <v>0</v>
      </c>
      <c r="K134" s="139">
        <v>0</v>
      </c>
      <c r="L134" s="123">
        <v>0</v>
      </c>
      <c r="M134" s="139">
        <v>0</v>
      </c>
      <c r="N134" s="123">
        <v>0</v>
      </c>
      <c r="O134" s="139">
        <v>0</v>
      </c>
      <c r="P134" s="123">
        <v>1</v>
      </c>
      <c r="Q134" s="140">
        <v>5.434782608695652E-3</v>
      </c>
      <c r="R134" s="123">
        <v>0</v>
      </c>
      <c r="S134" s="139">
        <v>0</v>
      </c>
      <c r="T134" s="124">
        <v>1</v>
      </c>
      <c r="U134" s="141">
        <v>1.968503937007874E-3</v>
      </c>
    </row>
    <row r="135" spans="3:21" ht="15" customHeight="1" x14ac:dyDescent="0.25">
      <c r="C135" s="186" t="s">
        <v>205</v>
      </c>
      <c r="D135" s="187"/>
      <c r="E135" s="187"/>
      <c r="F135" s="187"/>
      <c r="G135" s="188"/>
      <c r="H135" s="138">
        <v>0</v>
      </c>
      <c r="I135" s="139">
        <v>0</v>
      </c>
      <c r="J135" s="123">
        <v>0</v>
      </c>
      <c r="K135" s="139">
        <v>0</v>
      </c>
      <c r="L135" s="123">
        <v>0</v>
      </c>
      <c r="M135" s="139">
        <v>0</v>
      </c>
      <c r="N135" s="123">
        <v>0</v>
      </c>
      <c r="O135" s="139">
        <v>0</v>
      </c>
      <c r="P135" s="123">
        <v>1</v>
      </c>
      <c r="Q135" s="140">
        <v>5.434782608695652E-3</v>
      </c>
      <c r="R135" s="123">
        <v>0</v>
      </c>
      <c r="S135" s="139">
        <v>0</v>
      </c>
      <c r="T135" s="124">
        <v>1</v>
      </c>
      <c r="U135" s="141">
        <v>1.968503937007874E-3</v>
      </c>
    </row>
    <row r="136" spans="3:21" ht="15" customHeight="1" x14ac:dyDescent="0.25">
      <c r="C136" s="186" t="s">
        <v>206</v>
      </c>
      <c r="D136" s="187"/>
      <c r="E136" s="187"/>
      <c r="F136" s="187"/>
      <c r="G136" s="188"/>
      <c r="H136" s="138">
        <v>0</v>
      </c>
      <c r="I136" s="139">
        <v>0</v>
      </c>
      <c r="J136" s="123">
        <v>0</v>
      </c>
      <c r="K136" s="139">
        <v>0</v>
      </c>
      <c r="L136" s="123">
        <v>0</v>
      </c>
      <c r="M136" s="139">
        <v>0</v>
      </c>
      <c r="N136" s="123">
        <v>0</v>
      </c>
      <c r="O136" s="139">
        <v>0</v>
      </c>
      <c r="P136" s="123">
        <v>1</v>
      </c>
      <c r="Q136" s="140">
        <v>5.434782608695652E-3</v>
      </c>
      <c r="R136" s="123">
        <v>0</v>
      </c>
      <c r="S136" s="139">
        <v>0</v>
      </c>
      <c r="T136" s="124">
        <v>1</v>
      </c>
      <c r="U136" s="141">
        <v>1.968503937007874E-3</v>
      </c>
    </row>
    <row r="137" spans="3:21" ht="15" customHeight="1" x14ac:dyDescent="0.25">
      <c r="C137" s="186" t="s">
        <v>207</v>
      </c>
      <c r="D137" s="187"/>
      <c r="E137" s="187"/>
      <c r="F137" s="187"/>
      <c r="G137" s="188"/>
      <c r="H137" s="138">
        <v>1</v>
      </c>
      <c r="I137" s="139">
        <v>1.785714285714286E-2</v>
      </c>
      <c r="J137" s="123">
        <v>0</v>
      </c>
      <c r="K137" s="139">
        <v>0</v>
      </c>
      <c r="L137" s="123">
        <v>0</v>
      </c>
      <c r="M137" s="139">
        <v>0</v>
      </c>
      <c r="N137" s="123">
        <v>0</v>
      </c>
      <c r="O137" s="139">
        <v>0</v>
      </c>
      <c r="P137" s="123">
        <v>0</v>
      </c>
      <c r="Q137" s="139">
        <v>0</v>
      </c>
      <c r="R137" s="123">
        <v>0</v>
      </c>
      <c r="S137" s="139">
        <v>0</v>
      </c>
      <c r="T137" s="124">
        <v>1</v>
      </c>
      <c r="U137" s="141">
        <v>1.968503937007874E-3</v>
      </c>
    </row>
    <row r="138" spans="3:21" ht="15" customHeight="1" x14ac:dyDescent="0.25">
      <c r="C138" s="186" t="s">
        <v>208</v>
      </c>
      <c r="D138" s="187"/>
      <c r="E138" s="187"/>
      <c r="F138" s="187"/>
      <c r="G138" s="188"/>
      <c r="H138" s="138">
        <v>0</v>
      </c>
      <c r="I138" s="139">
        <v>0</v>
      </c>
      <c r="J138" s="123">
        <v>1</v>
      </c>
      <c r="K138" s="139">
        <v>1.6129032258064516E-2</v>
      </c>
      <c r="L138" s="123">
        <v>0</v>
      </c>
      <c r="M138" s="139">
        <v>0</v>
      </c>
      <c r="N138" s="123">
        <v>0</v>
      </c>
      <c r="O138" s="139">
        <v>0</v>
      </c>
      <c r="P138" s="123">
        <v>0</v>
      </c>
      <c r="Q138" s="139">
        <v>0</v>
      </c>
      <c r="R138" s="123">
        <v>0</v>
      </c>
      <c r="S138" s="139">
        <v>0</v>
      </c>
      <c r="T138" s="124">
        <v>1</v>
      </c>
      <c r="U138" s="141">
        <v>1.968503937007874E-3</v>
      </c>
    </row>
    <row r="139" spans="3:21" ht="15" customHeight="1" x14ac:dyDescent="0.25">
      <c r="C139" s="186" t="s">
        <v>209</v>
      </c>
      <c r="D139" s="187"/>
      <c r="E139" s="187"/>
      <c r="F139" s="187"/>
      <c r="G139" s="188"/>
      <c r="H139" s="138">
        <v>0</v>
      </c>
      <c r="I139" s="139">
        <v>0</v>
      </c>
      <c r="J139" s="123">
        <v>0</v>
      </c>
      <c r="K139" s="139">
        <v>0</v>
      </c>
      <c r="L139" s="123">
        <v>0</v>
      </c>
      <c r="M139" s="139">
        <v>0</v>
      </c>
      <c r="N139" s="123">
        <v>0</v>
      </c>
      <c r="O139" s="139">
        <v>0</v>
      </c>
      <c r="P139" s="123">
        <v>1</v>
      </c>
      <c r="Q139" s="140">
        <v>5.434782608695652E-3</v>
      </c>
      <c r="R139" s="123">
        <v>0</v>
      </c>
      <c r="S139" s="139">
        <v>0</v>
      </c>
      <c r="T139" s="124">
        <v>1</v>
      </c>
      <c r="U139" s="141">
        <v>1.968503937007874E-3</v>
      </c>
    </row>
    <row r="140" spans="3:21" ht="15" customHeight="1" x14ac:dyDescent="0.25">
      <c r="C140" s="186" t="s">
        <v>210</v>
      </c>
      <c r="D140" s="187"/>
      <c r="E140" s="187"/>
      <c r="F140" s="187"/>
      <c r="G140" s="188"/>
      <c r="H140" s="138">
        <v>0</v>
      </c>
      <c r="I140" s="139">
        <v>0</v>
      </c>
      <c r="J140" s="123">
        <v>0</v>
      </c>
      <c r="K140" s="139">
        <v>0</v>
      </c>
      <c r="L140" s="123">
        <v>0</v>
      </c>
      <c r="M140" s="139">
        <v>0</v>
      </c>
      <c r="N140" s="123">
        <v>0</v>
      </c>
      <c r="O140" s="139">
        <v>0</v>
      </c>
      <c r="P140" s="123">
        <v>1</v>
      </c>
      <c r="Q140" s="140">
        <v>5.434782608695652E-3</v>
      </c>
      <c r="R140" s="123">
        <v>0</v>
      </c>
      <c r="S140" s="139">
        <v>0</v>
      </c>
      <c r="T140" s="124">
        <v>1</v>
      </c>
      <c r="U140" s="141">
        <v>1.968503937007874E-3</v>
      </c>
    </row>
    <row r="141" spans="3:21" ht="15" customHeight="1" x14ac:dyDescent="0.25">
      <c r="C141" s="186" t="s">
        <v>211</v>
      </c>
      <c r="D141" s="187"/>
      <c r="E141" s="187"/>
      <c r="F141" s="187"/>
      <c r="G141" s="188"/>
      <c r="H141" s="138">
        <v>0</v>
      </c>
      <c r="I141" s="139">
        <v>0</v>
      </c>
      <c r="J141" s="123">
        <v>0</v>
      </c>
      <c r="K141" s="139">
        <v>0</v>
      </c>
      <c r="L141" s="123">
        <v>0</v>
      </c>
      <c r="M141" s="139">
        <v>0</v>
      </c>
      <c r="N141" s="123">
        <v>0</v>
      </c>
      <c r="O141" s="139">
        <v>0</v>
      </c>
      <c r="P141" s="123">
        <v>1</v>
      </c>
      <c r="Q141" s="140">
        <v>5.434782608695652E-3</v>
      </c>
      <c r="R141" s="123">
        <v>0</v>
      </c>
      <c r="S141" s="139">
        <v>0</v>
      </c>
      <c r="T141" s="124">
        <v>1</v>
      </c>
      <c r="U141" s="141">
        <v>1.968503937007874E-3</v>
      </c>
    </row>
    <row r="142" spans="3:21" ht="15" customHeight="1" x14ac:dyDescent="0.25">
      <c r="C142" s="186" t="s">
        <v>212</v>
      </c>
      <c r="D142" s="187"/>
      <c r="E142" s="187"/>
      <c r="F142" s="187"/>
      <c r="G142" s="188"/>
      <c r="H142" s="138">
        <v>0</v>
      </c>
      <c r="I142" s="139">
        <v>0</v>
      </c>
      <c r="J142" s="123">
        <v>1</v>
      </c>
      <c r="K142" s="139">
        <v>1.6129032258064516E-2</v>
      </c>
      <c r="L142" s="123">
        <v>0</v>
      </c>
      <c r="M142" s="139">
        <v>0</v>
      </c>
      <c r="N142" s="123">
        <v>0</v>
      </c>
      <c r="O142" s="139">
        <v>0</v>
      </c>
      <c r="P142" s="123">
        <v>0</v>
      </c>
      <c r="Q142" s="139">
        <v>0</v>
      </c>
      <c r="R142" s="123">
        <v>0</v>
      </c>
      <c r="S142" s="139">
        <v>0</v>
      </c>
      <c r="T142" s="124">
        <v>1</v>
      </c>
      <c r="U142" s="141">
        <v>1.968503937007874E-3</v>
      </c>
    </row>
    <row r="143" spans="3:21" ht="15" customHeight="1" x14ac:dyDescent="0.25">
      <c r="C143" s="186" t="s">
        <v>213</v>
      </c>
      <c r="D143" s="187"/>
      <c r="E143" s="187"/>
      <c r="F143" s="187"/>
      <c r="G143" s="188"/>
      <c r="H143" s="138">
        <v>0</v>
      </c>
      <c r="I143" s="139">
        <v>0</v>
      </c>
      <c r="J143" s="123">
        <v>0</v>
      </c>
      <c r="K143" s="139">
        <v>0</v>
      </c>
      <c r="L143" s="123">
        <v>0</v>
      </c>
      <c r="M143" s="139">
        <v>0</v>
      </c>
      <c r="N143" s="123">
        <v>0</v>
      </c>
      <c r="O143" s="139">
        <v>0</v>
      </c>
      <c r="P143" s="123">
        <v>1</v>
      </c>
      <c r="Q143" s="140">
        <v>5.434782608695652E-3</v>
      </c>
      <c r="R143" s="123">
        <v>0</v>
      </c>
      <c r="S143" s="139">
        <v>0</v>
      </c>
      <c r="T143" s="124">
        <v>1</v>
      </c>
      <c r="U143" s="141">
        <v>1.968503937007874E-3</v>
      </c>
    </row>
    <row r="144" spans="3:21" ht="15" customHeight="1" x14ac:dyDescent="0.25">
      <c r="C144" s="186" t="s">
        <v>214</v>
      </c>
      <c r="D144" s="187"/>
      <c r="E144" s="187"/>
      <c r="F144" s="187"/>
      <c r="G144" s="188"/>
      <c r="H144" s="138">
        <v>0</v>
      </c>
      <c r="I144" s="139">
        <v>0</v>
      </c>
      <c r="J144" s="123">
        <v>0</v>
      </c>
      <c r="K144" s="139">
        <v>0</v>
      </c>
      <c r="L144" s="123">
        <v>1</v>
      </c>
      <c r="M144" s="139">
        <v>1.5625E-2</v>
      </c>
      <c r="N144" s="123">
        <v>0</v>
      </c>
      <c r="O144" s="139">
        <v>0</v>
      </c>
      <c r="P144" s="123">
        <v>0</v>
      </c>
      <c r="Q144" s="139">
        <v>0</v>
      </c>
      <c r="R144" s="123">
        <v>0</v>
      </c>
      <c r="S144" s="139">
        <v>0</v>
      </c>
      <c r="T144" s="124">
        <v>1</v>
      </c>
      <c r="U144" s="141">
        <v>1.968503937007874E-3</v>
      </c>
    </row>
    <row r="145" spans="3:21" ht="15" customHeight="1" x14ac:dyDescent="0.25">
      <c r="C145" s="186" t="s">
        <v>215</v>
      </c>
      <c r="D145" s="187"/>
      <c r="E145" s="187"/>
      <c r="F145" s="187"/>
      <c r="G145" s="188"/>
      <c r="H145" s="138">
        <v>0</v>
      </c>
      <c r="I145" s="139">
        <v>0</v>
      </c>
      <c r="J145" s="123">
        <v>0</v>
      </c>
      <c r="K145" s="139">
        <v>0</v>
      </c>
      <c r="L145" s="123">
        <v>0</v>
      </c>
      <c r="M145" s="139">
        <v>0</v>
      </c>
      <c r="N145" s="123">
        <v>1</v>
      </c>
      <c r="O145" s="139">
        <v>0.01</v>
      </c>
      <c r="P145" s="123">
        <v>0</v>
      </c>
      <c r="Q145" s="139">
        <v>0</v>
      </c>
      <c r="R145" s="123">
        <v>0</v>
      </c>
      <c r="S145" s="139">
        <v>0</v>
      </c>
      <c r="T145" s="124">
        <v>1</v>
      </c>
      <c r="U145" s="141">
        <v>1.968503937007874E-3</v>
      </c>
    </row>
    <row r="146" spans="3:21" ht="15" customHeight="1" x14ac:dyDescent="0.25">
      <c r="C146" s="186" t="s">
        <v>216</v>
      </c>
      <c r="D146" s="187"/>
      <c r="E146" s="187"/>
      <c r="F146" s="187"/>
      <c r="G146" s="188"/>
      <c r="H146" s="138">
        <v>1</v>
      </c>
      <c r="I146" s="139">
        <v>1.785714285714286E-2</v>
      </c>
      <c r="J146" s="123">
        <v>0</v>
      </c>
      <c r="K146" s="139">
        <v>0</v>
      </c>
      <c r="L146" s="123">
        <v>0</v>
      </c>
      <c r="M146" s="139">
        <v>0</v>
      </c>
      <c r="N146" s="123">
        <v>0</v>
      </c>
      <c r="O146" s="139">
        <v>0</v>
      </c>
      <c r="P146" s="123">
        <v>0</v>
      </c>
      <c r="Q146" s="139">
        <v>0</v>
      </c>
      <c r="R146" s="123">
        <v>1</v>
      </c>
      <c r="S146" s="139">
        <v>2.3809523809523808E-2</v>
      </c>
      <c r="T146" s="124">
        <v>2</v>
      </c>
      <c r="U146" s="141">
        <v>3.937007874015748E-3</v>
      </c>
    </row>
    <row r="147" spans="3:21" ht="15" customHeight="1" x14ac:dyDescent="0.25">
      <c r="C147" s="186" t="s">
        <v>217</v>
      </c>
      <c r="D147" s="187"/>
      <c r="E147" s="187"/>
      <c r="F147" s="187"/>
      <c r="G147" s="188"/>
      <c r="H147" s="138">
        <v>0</v>
      </c>
      <c r="I147" s="139">
        <v>0</v>
      </c>
      <c r="J147" s="123">
        <v>0</v>
      </c>
      <c r="K147" s="139">
        <v>0</v>
      </c>
      <c r="L147" s="123">
        <v>0</v>
      </c>
      <c r="M147" s="139">
        <v>0</v>
      </c>
      <c r="N147" s="123">
        <v>0</v>
      </c>
      <c r="O147" s="139">
        <v>0</v>
      </c>
      <c r="P147" s="123">
        <v>1</v>
      </c>
      <c r="Q147" s="140">
        <v>5.434782608695652E-3</v>
      </c>
      <c r="R147" s="123">
        <v>0</v>
      </c>
      <c r="S147" s="139">
        <v>0</v>
      </c>
      <c r="T147" s="124">
        <v>1</v>
      </c>
      <c r="U147" s="141">
        <v>1.968503937007874E-3</v>
      </c>
    </row>
    <row r="148" spans="3:21" ht="15" customHeight="1" x14ac:dyDescent="0.25">
      <c r="C148" s="186" t="s">
        <v>218</v>
      </c>
      <c r="D148" s="187"/>
      <c r="E148" s="187"/>
      <c r="F148" s="187"/>
      <c r="G148" s="188"/>
      <c r="H148" s="138">
        <v>0</v>
      </c>
      <c r="I148" s="139">
        <v>0</v>
      </c>
      <c r="J148" s="123">
        <v>0</v>
      </c>
      <c r="K148" s="139">
        <v>0</v>
      </c>
      <c r="L148" s="123">
        <v>0</v>
      </c>
      <c r="M148" s="139">
        <v>0</v>
      </c>
      <c r="N148" s="123">
        <v>0</v>
      </c>
      <c r="O148" s="139">
        <v>0</v>
      </c>
      <c r="P148" s="123">
        <v>1</v>
      </c>
      <c r="Q148" s="140">
        <v>5.434782608695652E-3</v>
      </c>
      <c r="R148" s="123">
        <v>0</v>
      </c>
      <c r="S148" s="139">
        <v>0</v>
      </c>
      <c r="T148" s="124">
        <v>1</v>
      </c>
      <c r="U148" s="141">
        <v>1.968503937007874E-3</v>
      </c>
    </row>
    <row r="149" spans="3:21" ht="15" customHeight="1" x14ac:dyDescent="0.25">
      <c r="C149" s="186" t="s">
        <v>219</v>
      </c>
      <c r="D149" s="187"/>
      <c r="E149" s="187"/>
      <c r="F149" s="187"/>
      <c r="G149" s="188"/>
      <c r="H149" s="138">
        <v>0</v>
      </c>
      <c r="I149" s="139">
        <v>0</v>
      </c>
      <c r="J149" s="123">
        <v>0</v>
      </c>
      <c r="K149" s="139">
        <v>0</v>
      </c>
      <c r="L149" s="123">
        <v>0</v>
      </c>
      <c r="M149" s="139">
        <v>0</v>
      </c>
      <c r="N149" s="123">
        <v>0</v>
      </c>
      <c r="O149" s="139">
        <v>0</v>
      </c>
      <c r="P149" s="123">
        <v>2</v>
      </c>
      <c r="Q149" s="139">
        <v>1.0869565217391304E-2</v>
      </c>
      <c r="R149" s="123">
        <v>0</v>
      </c>
      <c r="S149" s="139">
        <v>0</v>
      </c>
      <c r="T149" s="124">
        <v>2</v>
      </c>
      <c r="U149" s="141">
        <v>3.937007874015748E-3</v>
      </c>
    </row>
    <row r="150" spans="3:21" ht="15" customHeight="1" x14ac:dyDescent="0.25">
      <c r="C150" s="186" t="s">
        <v>220</v>
      </c>
      <c r="D150" s="187"/>
      <c r="E150" s="187"/>
      <c r="F150" s="187"/>
      <c r="G150" s="188"/>
      <c r="H150" s="138">
        <v>0</v>
      </c>
      <c r="I150" s="139">
        <v>0</v>
      </c>
      <c r="J150" s="123">
        <v>1</v>
      </c>
      <c r="K150" s="139">
        <v>1.6129032258064516E-2</v>
      </c>
      <c r="L150" s="123">
        <v>0</v>
      </c>
      <c r="M150" s="139">
        <v>0</v>
      </c>
      <c r="N150" s="123">
        <v>1</v>
      </c>
      <c r="O150" s="139">
        <v>0.01</v>
      </c>
      <c r="P150" s="123">
        <v>2</v>
      </c>
      <c r="Q150" s="139">
        <v>1.0869565217391304E-2</v>
      </c>
      <c r="R150" s="123">
        <v>0</v>
      </c>
      <c r="S150" s="139">
        <v>0</v>
      </c>
      <c r="T150" s="124">
        <v>4</v>
      </c>
      <c r="U150" s="141">
        <v>7.874015748031496E-3</v>
      </c>
    </row>
    <row r="151" spans="3:21" ht="15" customHeight="1" x14ac:dyDescent="0.25">
      <c r="C151" s="186" t="s">
        <v>221</v>
      </c>
      <c r="D151" s="187"/>
      <c r="E151" s="187"/>
      <c r="F151" s="187"/>
      <c r="G151" s="188"/>
      <c r="H151" s="138">
        <v>0</v>
      </c>
      <c r="I151" s="139">
        <v>0</v>
      </c>
      <c r="J151" s="123">
        <v>0</v>
      </c>
      <c r="K151" s="139">
        <v>0</v>
      </c>
      <c r="L151" s="123">
        <v>1</v>
      </c>
      <c r="M151" s="139">
        <v>1.5625E-2</v>
      </c>
      <c r="N151" s="123">
        <v>0</v>
      </c>
      <c r="O151" s="139">
        <v>0</v>
      </c>
      <c r="P151" s="123">
        <v>1</v>
      </c>
      <c r="Q151" s="140">
        <v>5.434782608695652E-3</v>
      </c>
      <c r="R151" s="123">
        <v>1</v>
      </c>
      <c r="S151" s="139">
        <v>2.3809523809523808E-2</v>
      </c>
      <c r="T151" s="124">
        <v>3</v>
      </c>
      <c r="U151" s="141">
        <v>5.905511811023622E-3</v>
      </c>
    </row>
    <row r="152" spans="3:21" ht="15" customHeight="1" x14ac:dyDescent="0.25">
      <c r="C152" s="186" t="s">
        <v>222</v>
      </c>
      <c r="D152" s="187"/>
      <c r="E152" s="187"/>
      <c r="F152" s="187"/>
      <c r="G152" s="188"/>
      <c r="H152" s="138">
        <v>0</v>
      </c>
      <c r="I152" s="139">
        <v>0</v>
      </c>
      <c r="J152" s="123">
        <v>0</v>
      </c>
      <c r="K152" s="139">
        <v>0</v>
      </c>
      <c r="L152" s="123">
        <v>0</v>
      </c>
      <c r="M152" s="139">
        <v>0</v>
      </c>
      <c r="N152" s="123">
        <v>0</v>
      </c>
      <c r="O152" s="139">
        <v>0</v>
      </c>
      <c r="P152" s="123">
        <v>1</v>
      </c>
      <c r="Q152" s="140">
        <v>5.434782608695652E-3</v>
      </c>
      <c r="R152" s="123">
        <v>0</v>
      </c>
      <c r="S152" s="139">
        <v>0</v>
      </c>
      <c r="T152" s="124">
        <v>1</v>
      </c>
      <c r="U152" s="141">
        <v>1.968503937007874E-3</v>
      </c>
    </row>
    <row r="153" spans="3:21" ht="15" customHeight="1" x14ac:dyDescent="0.25">
      <c r="C153" s="186" t="s">
        <v>223</v>
      </c>
      <c r="D153" s="187"/>
      <c r="E153" s="187"/>
      <c r="F153" s="187"/>
      <c r="G153" s="188"/>
      <c r="H153" s="138">
        <v>0</v>
      </c>
      <c r="I153" s="139">
        <v>0</v>
      </c>
      <c r="J153" s="123">
        <v>0</v>
      </c>
      <c r="K153" s="139">
        <v>0</v>
      </c>
      <c r="L153" s="123">
        <v>1</v>
      </c>
      <c r="M153" s="139">
        <v>1.5625E-2</v>
      </c>
      <c r="N153" s="123">
        <v>0</v>
      </c>
      <c r="O153" s="139">
        <v>0</v>
      </c>
      <c r="P153" s="123">
        <v>0</v>
      </c>
      <c r="Q153" s="139">
        <v>0</v>
      </c>
      <c r="R153" s="123">
        <v>1</v>
      </c>
      <c r="S153" s="139">
        <v>2.3809523809523808E-2</v>
      </c>
      <c r="T153" s="124">
        <v>2</v>
      </c>
      <c r="U153" s="141">
        <v>3.937007874015748E-3</v>
      </c>
    </row>
    <row r="154" spans="3:21" ht="15" customHeight="1" x14ac:dyDescent="0.25">
      <c r="C154" s="186" t="s">
        <v>224</v>
      </c>
      <c r="D154" s="187"/>
      <c r="E154" s="187"/>
      <c r="F154" s="187"/>
      <c r="G154" s="188"/>
      <c r="H154" s="138">
        <v>0</v>
      </c>
      <c r="I154" s="139">
        <v>0</v>
      </c>
      <c r="J154" s="123">
        <v>0</v>
      </c>
      <c r="K154" s="139">
        <v>0</v>
      </c>
      <c r="L154" s="123">
        <v>1</v>
      </c>
      <c r="M154" s="139">
        <v>1.5625E-2</v>
      </c>
      <c r="N154" s="123">
        <v>1</v>
      </c>
      <c r="O154" s="139">
        <v>0.01</v>
      </c>
      <c r="P154" s="123">
        <v>1</v>
      </c>
      <c r="Q154" s="140">
        <v>5.434782608695652E-3</v>
      </c>
      <c r="R154" s="123">
        <v>0</v>
      </c>
      <c r="S154" s="139">
        <v>0</v>
      </c>
      <c r="T154" s="124">
        <v>3</v>
      </c>
      <c r="U154" s="141">
        <v>5.905511811023622E-3</v>
      </c>
    </row>
    <row r="155" spans="3:21" ht="15" customHeight="1" x14ac:dyDescent="0.25">
      <c r="C155" s="186" t="s">
        <v>225</v>
      </c>
      <c r="D155" s="187"/>
      <c r="E155" s="187"/>
      <c r="F155" s="187"/>
      <c r="G155" s="188"/>
      <c r="H155" s="138">
        <v>0</v>
      </c>
      <c r="I155" s="139">
        <v>0</v>
      </c>
      <c r="J155" s="123">
        <v>0</v>
      </c>
      <c r="K155" s="139">
        <v>0</v>
      </c>
      <c r="L155" s="123">
        <v>0</v>
      </c>
      <c r="M155" s="139">
        <v>0</v>
      </c>
      <c r="N155" s="123">
        <v>1</v>
      </c>
      <c r="O155" s="139">
        <v>0.01</v>
      </c>
      <c r="P155" s="123">
        <v>0</v>
      </c>
      <c r="Q155" s="139">
        <v>0</v>
      </c>
      <c r="R155" s="123">
        <v>0</v>
      </c>
      <c r="S155" s="139">
        <v>0</v>
      </c>
      <c r="T155" s="124">
        <v>1</v>
      </c>
      <c r="U155" s="141">
        <v>1.968503937007874E-3</v>
      </c>
    </row>
    <row r="156" spans="3:21" ht="15" customHeight="1" x14ac:dyDescent="0.25">
      <c r="C156" s="186" t="s">
        <v>226</v>
      </c>
      <c r="D156" s="187"/>
      <c r="E156" s="187"/>
      <c r="F156" s="187"/>
      <c r="G156" s="188"/>
      <c r="H156" s="138">
        <v>1</v>
      </c>
      <c r="I156" s="139">
        <v>1.785714285714286E-2</v>
      </c>
      <c r="J156" s="123">
        <v>1</v>
      </c>
      <c r="K156" s="139">
        <v>1.6129032258064516E-2</v>
      </c>
      <c r="L156" s="123">
        <v>0</v>
      </c>
      <c r="M156" s="139">
        <v>0</v>
      </c>
      <c r="N156" s="123">
        <v>1</v>
      </c>
      <c r="O156" s="139">
        <v>0.01</v>
      </c>
      <c r="P156" s="123">
        <v>0</v>
      </c>
      <c r="Q156" s="139">
        <v>0</v>
      </c>
      <c r="R156" s="123">
        <v>1</v>
      </c>
      <c r="S156" s="139">
        <v>2.3809523809523808E-2</v>
      </c>
      <c r="T156" s="124">
        <v>4</v>
      </c>
      <c r="U156" s="141">
        <v>7.874015748031496E-3</v>
      </c>
    </row>
    <row r="157" spans="3:21" ht="15" customHeight="1" x14ac:dyDescent="0.25">
      <c r="C157" s="186" t="s">
        <v>227</v>
      </c>
      <c r="D157" s="187"/>
      <c r="E157" s="187"/>
      <c r="F157" s="187"/>
      <c r="G157" s="188"/>
      <c r="H157" s="138">
        <v>0</v>
      </c>
      <c r="I157" s="139">
        <v>0</v>
      </c>
      <c r="J157" s="123">
        <v>0</v>
      </c>
      <c r="K157" s="139">
        <v>0</v>
      </c>
      <c r="L157" s="123">
        <v>1</v>
      </c>
      <c r="M157" s="139">
        <v>1.5625E-2</v>
      </c>
      <c r="N157" s="123">
        <v>0</v>
      </c>
      <c r="O157" s="139">
        <v>0</v>
      </c>
      <c r="P157" s="123">
        <v>0</v>
      </c>
      <c r="Q157" s="139">
        <v>0</v>
      </c>
      <c r="R157" s="123">
        <v>0</v>
      </c>
      <c r="S157" s="139">
        <v>0</v>
      </c>
      <c r="T157" s="124">
        <v>1</v>
      </c>
      <c r="U157" s="141">
        <v>1.968503937007874E-3</v>
      </c>
    </row>
    <row r="158" spans="3:21" ht="15" customHeight="1" x14ac:dyDescent="0.25">
      <c r="C158" s="186" t="s">
        <v>228</v>
      </c>
      <c r="D158" s="187"/>
      <c r="E158" s="187"/>
      <c r="F158" s="187"/>
      <c r="G158" s="188"/>
      <c r="H158" s="138">
        <v>0</v>
      </c>
      <c r="I158" s="139">
        <v>0</v>
      </c>
      <c r="J158" s="123">
        <v>0</v>
      </c>
      <c r="K158" s="139">
        <v>0</v>
      </c>
      <c r="L158" s="123">
        <v>0</v>
      </c>
      <c r="M158" s="139">
        <v>0</v>
      </c>
      <c r="N158" s="123">
        <v>0</v>
      </c>
      <c r="O158" s="139">
        <v>0</v>
      </c>
      <c r="P158" s="123">
        <v>1</v>
      </c>
      <c r="Q158" s="140">
        <v>5.434782608695652E-3</v>
      </c>
      <c r="R158" s="123">
        <v>0</v>
      </c>
      <c r="S158" s="139">
        <v>0</v>
      </c>
      <c r="T158" s="124">
        <v>1</v>
      </c>
      <c r="U158" s="141">
        <v>1.968503937007874E-3</v>
      </c>
    </row>
    <row r="159" spans="3:21" ht="15" customHeight="1" x14ac:dyDescent="0.25">
      <c r="C159" s="186" t="s">
        <v>229</v>
      </c>
      <c r="D159" s="187"/>
      <c r="E159" s="187"/>
      <c r="F159" s="187"/>
      <c r="G159" s="188"/>
      <c r="H159" s="138">
        <v>0</v>
      </c>
      <c r="I159" s="139">
        <v>0</v>
      </c>
      <c r="J159" s="123">
        <v>0</v>
      </c>
      <c r="K159" s="139">
        <v>0</v>
      </c>
      <c r="L159" s="123">
        <v>1</v>
      </c>
      <c r="M159" s="139">
        <v>1.5625E-2</v>
      </c>
      <c r="N159" s="123">
        <v>0</v>
      </c>
      <c r="O159" s="139">
        <v>0</v>
      </c>
      <c r="P159" s="123">
        <v>2</v>
      </c>
      <c r="Q159" s="139">
        <v>1.0869565217391304E-2</v>
      </c>
      <c r="R159" s="123">
        <v>0</v>
      </c>
      <c r="S159" s="139">
        <v>0</v>
      </c>
      <c r="T159" s="124">
        <v>3</v>
      </c>
      <c r="U159" s="141">
        <v>5.905511811023622E-3</v>
      </c>
    </row>
    <row r="160" spans="3:21" ht="15" customHeight="1" x14ac:dyDescent="0.25">
      <c r="C160" s="186" t="s">
        <v>230</v>
      </c>
      <c r="D160" s="187"/>
      <c r="E160" s="187"/>
      <c r="F160" s="187"/>
      <c r="G160" s="188"/>
      <c r="H160" s="138">
        <v>0</v>
      </c>
      <c r="I160" s="139">
        <v>0</v>
      </c>
      <c r="J160" s="123">
        <v>0</v>
      </c>
      <c r="K160" s="139">
        <v>0</v>
      </c>
      <c r="L160" s="123">
        <v>0</v>
      </c>
      <c r="M160" s="139">
        <v>0</v>
      </c>
      <c r="N160" s="123">
        <v>1</v>
      </c>
      <c r="O160" s="139">
        <v>0.01</v>
      </c>
      <c r="P160" s="123">
        <v>0</v>
      </c>
      <c r="Q160" s="139">
        <v>0</v>
      </c>
      <c r="R160" s="123">
        <v>0</v>
      </c>
      <c r="S160" s="139">
        <v>0</v>
      </c>
      <c r="T160" s="124">
        <v>1</v>
      </c>
      <c r="U160" s="141">
        <v>1.968503937007874E-3</v>
      </c>
    </row>
    <row r="161" spans="3:21" ht="15" customHeight="1" x14ac:dyDescent="0.25">
      <c r="C161" s="186" t="s">
        <v>231</v>
      </c>
      <c r="D161" s="187"/>
      <c r="E161" s="187"/>
      <c r="F161" s="187"/>
      <c r="G161" s="188"/>
      <c r="H161" s="138">
        <v>0</v>
      </c>
      <c r="I161" s="139">
        <v>0</v>
      </c>
      <c r="J161" s="123">
        <v>0</v>
      </c>
      <c r="K161" s="139">
        <v>0</v>
      </c>
      <c r="L161" s="123">
        <v>0</v>
      </c>
      <c r="M161" s="139">
        <v>0</v>
      </c>
      <c r="N161" s="123">
        <v>1</v>
      </c>
      <c r="O161" s="139">
        <v>0.01</v>
      </c>
      <c r="P161" s="123">
        <v>0</v>
      </c>
      <c r="Q161" s="139">
        <v>0</v>
      </c>
      <c r="R161" s="123">
        <v>1</v>
      </c>
      <c r="S161" s="139">
        <v>2.3809523809523808E-2</v>
      </c>
      <c r="T161" s="124">
        <v>2</v>
      </c>
      <c r="U161" s="141">
        <v>3.937007874015748E-3</v>
      </c>
    </row>
    <row r="162" spans="3:21" ht="15" customHeight="1" x14ac:dyDescent="0.25">
      <c r="C162" s="186" t="s">
        <v>232</v>
      </c>
      <c r="D162" s="187"/>
      <c r="E162" s="187"/>
      <c r="F162" s="187"/>
      <c r="G162" s="188"/>
      <c r="H162" s="138">
        <v>0</v>
      </c>
      <c r="I162" s="139">
        <v>0</v>
      </c>
      <c r="J162" s="123">
        <v>0</v>
      </c>
      <c r="K162" s="139">
        <v>0</v>
      </c>
      <c r="L162" s="123">
        <v>0</v>
      </c>
      <c r="M162" s="139">
        <v>0</v>
      </c>
      <c r="N162" s="123">
        <v>0</v>
      </c>
      <c r="O162" s="139">
        <v>0</v>
      </c>
      <c r="P162" s="123">
        <v>0</v>
      </c>
      <c r="Q162" s="139">
        <v>0</v>
      </c>
      <c r="R162" s="123">
        <v>1</v>
      </c>
      <c r="S162" s="139">
        <v>2.3809523809523808E-2</v>
      </c>
      <c r="T162" s="124">
        <v>1</v>
      </c>
      <c r="U162" s="141">
        <v>1.968503937007874E-3</v>
      </c>
    </row>
    <row r="163" spans="3:21" ht="15" customHeight="1" x14ac:dyDescent="0.25">
      <c r="C163" s="186" t="s">
        <v>233</v>
      </c>
      <c r="D163" s="187"/>
      <c r="E163" s="187"/>
      <c r="F163" s="187"/>
      <c r="G163" s="188"/>
      <c r="H163" s="138">
        <v>0</v>
      </c>
      <c r="I163" s="139">
        <v>0</v>
      </c>
      <c r="J163" s="123">
        <v>0</v>
      </c>
      <c r="K163" s="139">
        <v>0</v>
      </c>
      <c r="L163" s="123">
        <v>1</v>
      </c>
      <c r="M163" s="139">
        <v>1.5625E-2</v>
      </c>
      <c r="N163" s="123">
        <v>0</v>
      </c>
      <c r="O163" s="139">
        <v>0</v>
      </c>
      <c r="P163" s="123">
        <v>0</v>
      </c>
      <c r="Q163" s="139">
        <v>0</v>
      </c>
      <c r="R163" s="123">
        <v>0</v>
      </c>
      <c r="S163" s="139">
        <v>0</v>
      </c>
      <c r="T163" s="124">
        <v>1</v>
      </c>
      <c r="U163" s="141">
        <v>1.968503937007874E-3</v>
      </c>
    </row>
    <row r="164" spans="3:21" ht="15" customHeight="1" x14ac:dyDescent="0.25">
      <c r="C164" s="186" t="s">
        <v>234</v>
      </c>
      <c r="D164" s="187"/>
      <c r="E164" s="187"/>
      <c r="F164" s="187"/>
      <c r="G164" s="188"/>
      <c r="H164" s="138">
        <v>0</v>
      </c>
      <c r="I164" s="139">
        <v>0</v>
      </c>
      <c r="J164" s="123">
        <v>0</v>
      </c>
      <c r="K164" s="139">
        <v>0</v>
      </c>
      <c r="L164" s="123">
        <v>0</v>
      </c>
      <c r="M164" s="139">
        <v>0</v>
      </c>
      <c r="N164" s="123">
        <v>0</v>
      </c>
      <c r="O164" s="139">
        <v>0</v>
      </c>
      <c r="P164" s="123">
        <v>1</v>
      </c>
      <c r="Q164" s="140">
        <v>5.434782608695652E-3</v>
      </c>
      <c r="R164" s="123">
        <v>0</v>
      </c>
      <c r="S164" s="139">
        <v>0</v>
      </c>
      <c r="T164" s="124">
        <v>1</v>
      </c>
      <c r="U164" s="141">
        <v>1.968503937007874E-3</v>
      </c>
    </row>
    <row r="165" spans="3:21" ht="15" customHeight="1" x14ac:dyDescent="0.25">
      <c r="C165" s="186" t="s">
        <v>235</v>
      </c>
      <c r="D165" s="187"/>
      <c r="E165" s="187"/>
      <c r="F165" s="187"/>
      <c r="G165" s="188"/>
      <c r="H165" s="138">
        <v>0</v>
      </c>
      <c r="I165" s="139">
        <v>0</v>
      </c>
      <c r="J165" s="123">
        <v>0</v>
      </c>
      <c r="K165" s="139">
        <v>0</v>
      </c>
      <c r="L165" s="123">
        <v>0</v>
      </c>
      <c r="M165" s="139">
        <v>0</v>
      </c>
      <c r="N165" s="123">
        <v>0</v>
      </c>
      <c r="O165" s="139">
        <v>0</v>
      </c>
      <c r="P165" s="123">
        <v>1</v>
      </c>
      <c r="Q165" s="140">
        <v>5.434782608695652E-3</v>
      </c>
      <c r="R165" s="123">
        <v>0</v>
      </c>
      <c r="S165" s="139">
        <v>0</v>
      </c>
      <c r="T165" s="124">
        <v>1</v>
      </c>
      <c r="U165" s="141">
        <v>1.968503937007874E-3</v>
      </c>
    </row>
    <row r="166" spans="3:21" ht="15" customHeight="1" x14ac:dyDescent="0.25">
      <c r="C166" s="186" t="s">
        <v>236</v>
      </c>
      <c r="D166" s="187"/>
      <c r="E166" s="187"/>
      <c r="F166" s="187"/>
      <c r="G166" s="188"/>
      <c r="H166" s="138">
        <v>0</v>
      </c>
      <c r="I166" s="139">
        <v>0</v>
      </c>
      <c r="J166" s="123">
        <v>0</v>
      </c>
      <c r="K166" s="139">
        <v>0</v>
      </c>
      <c r="L166" s="123">
        <v>0</v>
      </c>
      <c r="M166" s="139">
        <v>0</v>
      </c>
      <c r="N166" s="123">
        <v>1</v>
      </c>
      <c r="O166" s="139">
        <v>0.01</v>
      </c>
      <c r="P166" s="123">
        <v>0</v>
      </c>
      <c r="Q166" s="139">
        <v>0</v>
      </c>
      <c r="R166" s="123">
        <v>0</v>
      </c>
      <c r="S166" s="139">
        <v>0</v>
      </c>
      <c r="T166" s="124">
        <v>1</v>
      </c>
      <c r="U166" s="141">
        <v>1.968503937007874E-3</v>
      </c>
    </row>
    <row r="167" spans="3:21" ht="15" customHeight="1" x14ac:dyDescent="0.25">
      <c r="C167" s="186" t="s">
        <v>237</v>
      </c>
      <c r="D167" s="187"/>
      <c r="E167" s="187"/>
      <c r="F167" s="187"/>
      <c r="G167" s="188"/>
      <c r="H167" s="138">
        <v>0</v>
      </c>
      <c r="I167" s="139">
        <v>0</v>
      </c>
      <c r="J167" s="123">
        <v>0</v>
      </c>
      <c r="K167" s="139">
        <v>0</v>
      </c>
      <c r="L167" s="123">
        <v>0</v>
      </c>
      <c r="M167" s="139">
        <v>0</v>
      </c>
      <c r="N167" s="123">
        <v>0</v>
      </c>
      <c r="O167" s="139">
        <v>0</v>
      </c>
      <c r="P167" s="123">
        <v>1</v>
      </c>
      <c r="Q167" s="140">
        <v>5.434782608695652E-3</v>
      </c>
      <c r="R167" s="123">
        <v>0</v>
      </c>
      <c r="S167" s="139">
        <v>0</v>
      </c>
      <c r="T167" s="124">
        <v>1</v>
      </c>
      <c r="U167" s="141">
        <v>1.968503937007874E-3</v>
      </c>
    </row>
    <row r="168" spans="3:21" ht="15" customHeight="1" x14ac:dyDescent="0.25">
      <c r="C168" s="186" t="s">
        <v>238</v>
      </c>
      <c r="D168" s="187"/>
      <c r="E168" s="187"/>
      <c r="F168" s="187"/>
      <c r="G168" s="188"/>
      <c r="H168" s="138">
        <v>0</v>
      </c>
      <c r="I168" s="139">
        <v>0</v>
      </c>
      <c r="J168" s="123">
        <v>0</v>
      </c>
      <c r="K168" s="139">
        <v>0</v>
      </c>
      <c r="L168" s="123">
        <v>0</v>
      </c>
      <c r="M168" s="139">
        <v>0</v>
      </c>
      <c r="N168" s="123">
        <v>1</v>
      </c>
      <c r="O168" s="139">
        <v>0.01</v>
      </c>
      <c r="P168" s="123">
        <v>0</v>
      </c>
      <c r="Q168" s="139">
        <v>0</v>
      </c>
      <c r="R168" s="123">
        <v>0</v>
      </c>
      <c r="S168" s="139">
        <v>0</v>
      </c>
      <c r="T168" s="124">
        <v>1</v>
      </c>
      <c r="U168" s="141">
        <v>1.968503937007874E-3</v>
      </c>
    </row>
    <row r="169" spans="3:21" ht="15" customHeight="1" x14ac:dyDescent="0.25">
      <c r="C169" s="186" t="s">
        <v>239</v>
      </c>
      <c r="D169" s="187"/>
      <c r="E169" s="187"/>
      <c r="F169" s="187"/>
      <c r="G169" s="188"/>
      <c r="H169" s="138">
        <v>1</v>
      </c>
      <c r="I169" s="139">
        <v>1.785714285714286E-2</v>
      </c>
      <c r="J169" s="123">
        <v>4</v>
      </c>
      <c r="K169" s="139">
        <v>6.4516129032258063E-2</v>
      </c>
      <c r="L169" s="123">
        <v>1</v>
      </c>
      <c r="M169" s="139">
        <v>1.5625E-2</v>
      </c>
      <c r="N169" s="123">
        <v>0</v>
      </c>
      <c r="O169" s="139">
        <v>0</v>
      </c>
      <c r="P169" s="123">
        <v>0</v>
      </c>
      <c r="Q169" s="139">
        <v>0</v>
      </c>
      <c r="R169" s="123">
        <v>0</v>
      </c>
      <c r="S169" s="139">
        <v>0</v>
      </c>
      <c r="T169" s="124">
        <v>6</v>
      </c>
      <c r="U169" s="142">
        <v>1.1811023622047244E-2</v>
      </c>
    </row>
    <row r="170" spans="3:21" ht="15" customHeight="1" x14ac:dyDescent="0.25">
      <c r="C170" s="186" t="s">
        <v>240</v>
      </c>
      <c r="D170" s="187"/>
      <c r="E170" s="187"/>
      <c r="F170" s="187"/>
      <c r="G170" s="188"/>
      <c r="H170" s="138">
        <v>0</v>
      </c>
      <c r="I170" s="139">
        <v>0</v>
      </c>
      <c r="J170" s="123">
        <v>0</v>
      </c>
      <c r="K170" s="139">
        <v>0</v>
      </c>
      <c r="L170" s="123">
        <v>0</v>
      </c>
      <c r="M170" s="139">
        <v>0</v>
      </c>
      <c r="N170" s="123">
        <v>1</v>
      </c>
      <c r="O170" s="139">
        <v>0.01</v>
      </c>
      <c r="P170" s="123">
        <v>0</v>
      </c>
      <c r="Q170" s="139">
        <v>0</v>
      </c>
      <c r="R170" s="123">
        <v>0</v>
      </c>
      <c r="S170" s="139">
        <v>0</v>
      </c>
      <c r="T170" s="124">
        <v>1</v>
      </c>
      <c r="U170" s="141">
        <v>1.968503937007874E-3</v>
      </c>
    </row>
    <row r="171" spans="3:21" ht="15" customHeight="1" x14ac:dyDescent="0.25">
      <c r="C171" s="186" t="s">
        <v>241</v>
      </c>
      <c r="D171" s="187"/>
      <c r="E171" s="187"/>
      <c r="F171" s="187"/>
      <c r="G171" s="188"/>
      <c r="H171" s="138">
        <v>0</v>
      </c>
      <c r="I171" s="139">
        <v>0</v>
      </c>
      <c r="J171" s="123">
        <v>0</v>
      </c>
      <c r="K171" s="139">
        <v>0</v>
      </c>
      <c r="L171" s="123">
        <v>0</v>
      </c>
      <c r="M171" s="139">
        <v>0</v>
      </c>
      <c r="N171" s="123">
        <v>0</v>
      </c>
      <c r="O171" s="139">
        <v>0</v>
      </c>
      <c r="P171" s="123">
        <v>1</v>
      </c>
      <c r="Q171" s="140">
        <v>5.434782608695652E-3</v>
      </c>
      <c r="R171" s="123">
        <v>0</v>
      </c>
      <c r="S171" s="139">
        <v>0</v>
      </c>
      <c r="T171" s="124">
        <v>1</v>
      </c>
      <c r="U171" s="141">
        <v>1.968503937007874E-3</v>
      </c>
    </row>
    <row r="172" spans="3:21" ht="15" customHeight="1" x14ac:dyDescent="0.25">
      <c r="C172" s="186" t="s">
        <v>242</v>
      </c>
      <c r="D172" s="187"/>
      <c r="E172" s="187"/>
      <c r="F172" s="187"/>
      <c r="G172" s="188"/>
      <c r="H172" s="138">
        <v>1</v>
      </c>
      <c r="I172" s="139">
        <v>1.785714285714286E-2</v>
      </c>
      <c r="J172" s="123">
        <v>1</v>
      </c>
      <c r="K172" s="139">
        <v>1.6129032258064516E-2</v>
      </c>
      <c r="L172" s="123">
        <v>0</v>
      </c>
      <c r="M172" s="139">
        <v>0</v>
      </c>
      <c r="N172" s="123">
        <v>0</v>
      </c>
      <c r="O172" s="139">
        <v>0</v>
      </c>
      <c r="P172" s="123">
        <v>0</v>
      </c>
      <c r="Q172" s="139">
        <v>0</v>
      </c>
      <c r="R172" s="123">
        <v>0</v>
      </c>
      <c r="S172" s="139">
        <v>0</v>
      </c>
      <c r="T172" s="124">
        <v>2</v>
      </c>
      <c r="U172" s="141">
        <v>3.937007874015748E-3</v>
      </c>
    </row>
    <row r="173" spans="3:21" ht="15" customHeight="1" x14ac:dyDescent="0.25">
      <c r="C173" s="186" t="s">
        <v>243</v>
      </c>
      <c r="D173" s="187"/>
      <c r="E173" s="187"/>
      <c r="F173" s="187"/>
      <c r="G173" s="188"/>
      <c r="H173" s="138">
        <v>0</v>
      </c>
      <c r="I173" s="139">
        <v>0</v>
      </c>
      <c r="J173" s="123">
        <v>2</v>
      </c>
      <c r="K173" s="139">
        <v>3.2258064516129031E-2</v>
      </c>
      <c r="L173" s="123">
        <v>0</v>
      </c>
      <c r="M173" s="139">
        <v>0</v>
      </c>
      <c r="N173" s="123">
        <v>0</v>
      </c>
      <c r="O173" s="139">
        <v>0</v>
      </c>
      <c r="P173" s="123">
        <v>0</v>
      </c>
      <c r="Q173" s="139">
        <v>0</v>
      </c>
      <c r="R173" s="123">
        <v>0</v>
      </c>
      <c r="S173" s="139">
        <v>0</v>
      </c>
      <c r="T173" s="124">
        <v>2</v>
      </c>
      <c r="U173" s="141">
        <v>3.937007874015748E-3</v>
      </c>
    </row>
    <row r="174" spans="3:21" ht="15" customHeight="1" x14ac:dyDescent="0.25">
      <c r="C174" s="186" t="s">
        <v>244</v>
      </c>
      <c r="D174" s="187"/>
      <c r="E174" s="187"/>
      <c r="F174" s="187"/>
      <c r="G174" s="188"/>
      <c r="H174" s="138">
        <v>0</v>
      </c>
      <c r="I174" s="139">
        <v>0</v>
      </c>
      <c r="J174" s="123">
        <v>1</v>
      </c>
      <c r="K174" s="139">
        <v>1.6129032258064516E-2</v>
      </c>
      <c r="L174" s="123">
        <v>0</v>
      </c>
      <c r="M174" s="139">
        <v>0</v>
      </c>
      <c r="N174" s="123">
        <v>0</v>
      </c>
      <c r="O174" s="139">
        <v>0</v>
      </c>
      <c r="P174" s="123">
        <v>0</v>
      </c>
      <c r="Q174" s="139">
        <v>0</v>
      </c>
      <c r="R174" s="123">
        <v>0</v>
      </c>
      <c r="S174" s="139">
        <v>0</v>
      </c>
      <c r="T174" s="124">
        <v>1</v>
      </c>
      <c r="U174" s="141">
        <v>1.968503937007874E-3</v>
      </c>
    </row>
    <row r="175" spans="3:21" ht="15" customHeight="1" x14ac:dyDescent="0.25">
      <c r="C175" s="186" t="s">
        <v>245</v>
      </c>
      <c r="D175" s="187"/>
      <c r="E175" s="187"/>
      <c r="F175" s="187"/>
      <c r="G175" s="188"/>
      <c r="H175" s="138">
        <v>0</v>
      </c>
      <c r="I175" s="139">
        <v>0</v>
      </c>
      <c r="J175" s="123">
        <v>0</v>
      </c>
      <c r="K175" s="139">
        <v>0</v>
      </c>
      <c r="L175" s="123">
        <v>2</v>
      </c>
      <c r="M175" s="139">
        <v>3.125E-2</v>
      </c>
      <c r="N175" s="123">
        <v>0</v>
      </c>
      <c r="O175" s="139">
        <v>0</v>
      </c>
      <c r="P175" s="123">
        <v>0</v>
      </c>
      <c r="Q175" s="139">
        <v>0</v>
      </c>
      <c r="R175" s="123">
        <v>0</v>
      </c>
      <c r="S175" s="139">
        <v>0</v>
      </c>
      <c r="T175" s="124">
        <v>2</v>
      </c>
      <c r="U175" s="141">
        <v>3.937007874015748E-3</v>
      </c>
    </row>
    <row r="176" spans="3:21" ht="15" customHeight="1" x14ac:dyDescent="0.25">
      <c r="C176" s="186" t="s">
        <v>246</v>
      </c>
      <c r="D176" s="187"/>
      <c r="E176" s="187"/>
      <c r="F176" s="187"/>
      <c r="G176" s="188"/>
      <c r="H176" s="138">
        <v>0</v>
      </c>
      <c r="I176" s="139">
        <v>0</v>
      </c>
      <c r="J176" s="123">
        <v>0</v>
      </c>
      <c r="K176" s="139">
        <v>0</v>
      </c>
      <c r="L176" s="123">
        <v>0</v>
      </c>
      <c r="M176" s="139">
        <v>0</v>
      </c>
      <c r="N176" s="123">
        <v>1</v>
      </c>
      <c r="O176" s="139">
        <v>0.01</v>
      </c>
      <c r="P176" s="123">
        <v>0</v>
      </c>
      <c r="Q176" s="139">
        <v>0</v>
      </c>
      <c r="R176" s="123">
        <v>0</v>
      </c>
      <c r="S176" s="139">
        <v>0</v>
      </c>
      <c r="T176" s="124">
        <v>1</v>
      </c>
      <c r="U176" s="141">
        <v>1.968503937007874E-3</v>
      </c>
    </row>
    <row r="177" spans="3:21" ht="15" customHeight="1" x14ac:dyDescent="0.25">
      <c r="C177" s="186" t="s">
        <v>247</v>
      </c>
      <c r="D177" s="187"/>
      <c r="E177" s="187"/>
      <c r="F177" s="187"/>
      <c r="G177" s="188"/>
      <c r="H177" s="138">
        <v>0</v>
      </c>
      <c r="I177" s="139">
        <v>0</v>
      </c>
      <c r="J177" s="123">
        <v>0</v>
      </c>
      <c r="K177" s="139">
        <v>0</v>
      </c>
      <c r="L177" s="123">
        <v>0</v>
      </c>
      <c r="M177" s="139">
        <v>0</v>
      </c>
      <c r="N177" s="123">
        <v>1</v>
      </c>
      <c r="O177" s="139">
        <v>0.01</v>
      </c>
      <c r="P177" s="123">
        <v>1</v>
      </c>
      <c r="Q177" s="140">
        <v>5.434782608695652E-3</v>
      </c>
      <c r="R177" s="123">
        <v>0</v>
      </c>
      <c r="S177" s="139">
        <v>0</v>
      </c>
      <c r="T177" s="124">
        <v>2</v>
      </c>
      <c r="U177" s="141">
        <v>3.937007874015748E-3</v>
      </c>
    </row>
    <row r="178" spans="3:21" ht="15" customHeight="1" x14ac:dyDescent="0.25">
      <c r="C178" s="186" t="s">
        <v>248</v>
      </c>
      <c r="D178" s="187"/>
      <c r="E178" s="187"/>
      <c r="F178" s="187"/>
      <c r="G178" s="188"/>
      <c r="H178" s="138">
        <v>0</v>
      </c>
      <c r="I178" s="139">
        <v>0</v>
      </c>
      <c r="J178" s="123">
        <v>0</v>
      </c>
      <c r="K178" s="139">
        <v>0</v>
      </c>
      <c r="L178" s="123">
        <v>0</v>
      </c>
      <c r="M178" s="139">
        <v>0</v>
      </c>
      <c r="N178" s="123">
        <v>1</v>
      </c>
      <c r="O178" s="139">
        <v>0.01</v>
      </c>
      <c r="P178" s="123">
        <v>0</v>
      </c>
      <c r="Q178" s="139">
        <v>0</v>
      </c>
      <c r="R178" s="123">
        <v>0</v>
      </c>
      <c r="S178" s="139">
        <v>0</v>
      </c>
      <c r="T178" s="124">
        <v>1</v>
      </c>
      <c r="U178" s="141">
        <v>1.968503937007874E-3</v>
      </c>
    </row>
    <row r="179" spans="3:21" ht="15" customHeight="1" x14ac:dyDescent="0.25">
      <c r="C179" s="186" t="s">
        <v>249</v>
      </c>
      <c r="D179" s="187"/>
      <c r="E179" s="187"/>
      <c r="F179" s="187"/>
      <c r="G179" s="188"/>
      <c r="H179" s="138">
        <v>0</v>
      </c>
      <c r="I179" s="139">
        <v>0</v>
      </c>
      <c r="J179" s="123">
        <v>0</v>
      </c>
      <c r="K179" s="139">
        <v>0</v>
      </c>
      <c r="L179" s="123">
        <v>0</v>
      </c>
      <c r="M179" s="139">
        <v>0</v>
      </c>
      <c r="N179" s="123">
        <v>1</v>
      </c>
      <c r="O179" s="139">
        <v>0.01</v>
      </c>
      <c r="P179" s="123">
        <v>1</v>
      </c>
      <c r="Q179" s="140">
        <v>5.434782608695652E-3</v>
      </c>
      <c r="R179" s="123">
        <v>0</v>
      </c>
      <c r="S179" s="139">
        <v>0</v>
      </c>
      <c r="T179" s="124">
        <v>2</v>
      </c>
      <c r="U179" s="141">
        <v>3.937007874015748E-3</v>
      </c>
    </row>
    <row r="180" spans="3:21" ht="15" customHeight="1" x14ac:dyDescent="0.25">
      <c r="C180" s="186" t="s">
        <v>250</v>
      </c>
      <c r="D180" s="187"/>
      <c r="E180" s="187"/>
      <c r="F180" s="187"/>
      <c r="G180" s="188"/>
      <c r="H180" s="138">
        <v>0</v>
      </c>
      <c r="I180" s="139">
        <v>0</v>
      </c>
      <c r="J180" s="123">
        <v>0</v>
      </c>
      <c r="K180" s="139">
        <v>0</v>
      </c>
      <c r="L180" s="123">
        <v>0</v>
      </c>
      <c r="M180" s="139">
        <v>0</v>
      </c>
      <c r="N180" s="123">
        <v>0</v>
      </c>
      <c r="O180" s="139">
        <v>0</v>
      </c>
      <c r="P180" s="123">
        <v>0</v>
      </c>
      <c r="Q180" s="139">
        <v>0</v>
      </c>
      <c r="R180" s="123">
        <v>1</v>
      </c>
      <c r="S180" s="139">
        <v>2.3809523809523808E-2</v>
      </c>
      <c r="T180" s="124">
        <v>1</v>
      </c>
      <c r="U180" s="141">
        <v>1.968503937007874E-3</v>
      </c>
    </row>
    <row r="181" spans="3:21" ht="15" customHeight="1" x14ac:dyDescent="0.25">
      <c r="C181" s="186" t="s">
        <v>251</v>
      </c>
      <c r="D181" s="187"/>
      <c r="E181" s="187"/>
      <c r="F181" s="187"/>
      <c r="G181" s="188"/>
      <c r="H181" s="138">
        <v>0</v>
      </c>
      <c r="I181" s="139">
        <v>0</v>
      </c>
      <c r="J181" s="123">
        <v>0</v>
      </c>
      <c r="K181" s="139">
        <v>0</v>
      </c>
      <c r="L181" s="123">
        <v>0</v>
      </c>
      <c r="M181" s="139">
        <v>0</v>
      </c>
      <c r="N181" s="123">
        <v>1</v>
      </c>
      <c r="O181" s="139">
        <v>0.01</v>
      </c>
      <c r="P181" s="123">
        <v>1</v>
      </c>
      <c r="Q181" s="140">
        <v>5.434782608695652E-3</v>
      </c>
      <c r="R181" s="123">
        <v>0</v>
      </c>
      <c r="S181" s="139">
        <v>0</v>
      </c>
      <c r="T181" s="124">
        <v>2</v>
      </c>
      <c r="U181" s="141">
        <v>3.937007874015748E-3</v>
      </c>
    </row>
    <row r="182" spans="3:21" ht="15" customHeight="1" x14ac:dyDescent="0.25">
      <c r="C182" s="186" t="s">
        <v>252</v>
      </c>
      <c r="D182" s="187"/>
      <c r="E182" s="187"/>
      <c r="F182" s="187"/>
      <c r="G182" s="188"/>
      <c r="H182" s="138">
        <v>0</v>
      </c>
      <c r="I182" s="139">
        <v>0</v>
      </c>
      <c r="J182" s="123">
        <v>1</v>
      </c>
      <c r="K182" s="139">
        <v>1.6129032258064516E-2</v>
      </c>
      <c r="L182" s="123">
        <v>0</v>
      </c>
      <c r="M182" s="139">
        <v>0</v>
      </c>
      <c r="N182" s="123">
        <v>0</v>
      </c>
      <c r="O182" s="139">
        <v>0</v>
      </c>
      <c r="P182" s="123">
        <v>1</v>
      </c>
      <c r="Q182" s="140">
        <v>5.434782608695652E-3</v>
      </c>
      <c r="R182" s="123">
        <v>0</v>
      </c>
      <c r="S182" s="139">
        <v>0</v>
      </c>
      <c r="T182" s="124">
        <v>2</v>
      </c>
      <c r="U182" s="141">
        <v>3.937007874015748E-3</v>
      </c>
    </row>
    <row r="183" spans="3:21" ht="15" customHeight="1" x14ac:dyDescent="0.25">
      <c r="C183" s="186" t="s">
        <v>253</v>
      </c>
      <c r="D183" s="187"/>
      <c r="E183" s="187"/>
      <c r="F183" s="187"/>
      <c r="G183" s="188"/>
      <c r="H183" s="138">
        <v>0</v>
      </c>
      <c r="I183" s="139">
        <v>0</v>
      </c>
      <c r="J183" s="123">
        <v>0</v>
      </c>
      <c r="K183" s="139">
        <v>0</v>
      </c>
      <c r="L183" s="123">
        <v>0</v>
      </c>
      <c r="M183" s="139">
        <v>0</v>
      </c>
      <c r="N183" s="123">
        <v>1</v>
      </c>
      <c r="O183" s="139">
        <v>0.01</v>
      </c>
      <c r="P183" s="123">
        <v>0</v>
      </c>
      <c r="Q183" s="139">
        <v>0</v>
      </c>
      <c r="R183" s="123">
        <v>0</v>
      </c>
      <c r="S183" s="139">
        <v>0</v>
      </c>
      <c r="T183" s="124">
        <v>1</v>
      </c>
      <c r="U183" s="141">
        <v>1.968503937007874E-3</v>
      </c>
    </row>
    <row r="184" spans="3:21" ht="15" customHeight="1" x14ac:dyDescent="0.25">
      <c r="C184" s="186" t="s">
        <v>254</v>
      </c>
      <c r="D184" s="187"/>
      <c r="E184" s="187"/>
      <c r="F184" s="187"/>
      <c r="G184" s="188"/>
      <c r="H184" s="138">
        <v>0</v>
      </c>
      <c r="I184" s="139">
        <v>0</v>
      </c>
      <c r="J184" s="123">
        <v>1</v>
      </c>
      <c r="K184" s="139">
        <v>1.6129032258064516E-2</v>
      </c>
      <c r="L184" s="123">
        <v>0</v>
      </c>
      <c r="M184" s="139">
        <v>0</v>
      </c>
      <c r="N184" s="123">
        <v>0</v>
      </c>
      <c r="O184" s="139">
        <v>0</v>
      </c>
      <c r="P184" s="123">
        <v>0</v>
      </c>
      <c r="Q184" s="139">
        <v>0</v>
      </c>
      <c r="R184" s="123">
        <v>0</v>
      </c>
      <c r="S184" s="139">
        <v>0</v>
      </c>
      <c r="T184" s="124">
        <v>1</v>
      </c>
      <c r="U184" s="141">
        <v>1.968503937007874E-3</v>
      </c>
    </row>
    <row r="185" spans="3:21" ht="15" customHeight="1" x14ac:dyDescent="0.25">
      <c r="C185" s="186" t="s">
        <v>255</v>
      </c>
      <c r="D185" s="187"/>
      <c r="E185" s="187"/>
      <c r="F185" s="187"/>
      <c r="G185" s="188"/>
      <c r="H185" s="138">
        <v>0</v>
      </c>
      <c r="I185" s="139">
        <v>0</v>
      </c>
      <c r="J185" s="123">
        <v>0</v>
      </c>
      <c r="K185" s="139">
        <v>0</v>
      </c>
      <c r="L185" s="123">
        <v>0</v>
      </c>
      <c r="M185" s="139">
        <v>0</v>
      </c>
      <c r="N185" s="123">
        <v>0</v>
      </c>
      <c r="O185" s="139">
        <v>0</v>
      </c>
      <c r="P185" s="123">
        <v>1</v>
      </c>
      <c r="Q185" s="140">
        <v>5.434782608695652E-3</v>
      </c>
      <c r="R185" s="123">
        <v>0</v>
      </c>
      <c r="S185" s="139">
        <v>0</v>
      </c>
      <c r="T185" s="124">
        <v>1</v>
      </c>
      <c r="U185" s="141">
        <v>1.968503937007874E-3</v>
      </c>
    </row>
    <row r="186" spans="3:21" ht="15" customHeight="1" x14ac:dyDescent="0.25">
      <c r="C186" s="186" t="s">
        <v>256</v>
      </c>
      <c r="D186" s="187"/>
      <c r="E186" s="187"/>
      <c r="F186" s="187"/>
      <c r="G186" s="188"/>
      <c r="H186" s="138">
        <v>0</v>
      </c>
      <c r="I186" s="139">
        <v>0</v>
      </c>
      <c r="J186" s="123">
        <v>2</v>
      </c>
      <c r="K186" s="139">
        <v>3.2258064516129031E-2</v>
      </c>
      <c r="L186" s="123">
        <v>0</v>
      </c>
      <c r="M186" s="139">
        <v>0</v>
      </c>
      <c r="N186" s="123">
        <v>0</v>
      </c>
      <c r="O186" s="139">
        <v>0</v>
      </c>
      <c r="P186" s="123">
        <v>0</v>
      </c>
      <c r="Q186" s="139">
        <v>0</v>
      </c>
      <c r="R186" s="123">
        <v>0</v>
      </c>
      <c r="S186" s="139">
        <v>0</v>
      </c>
      <c r="T186" s="124">
        <v>2</v>
      </c>
      <c r="U186" s="141">
        <v>3.937007874015748E-3</v>
      </c>
    </row>
    <row r="187" spans="3:21" ht="15" customHeight="1" x14ac:dyDescent="0.25">
      <c r="C187" s="186" t="s">
        <v>257</v>
      </c>
      <c r="D187" s="187"/>
      <c r="E187" s="187"/>
      <c r="F187" s="187"/>
      <c r="G187" s="188"/>
      <c r="H187" s="138">
        <v>0</v>
      </c>
      <c r="I187" s="139">
        <v>0</v>
      </c>
      <c r="J187" s="123">
        <v>0</v>
      </c>
      <c r="K187" s="139">
        <v>0</v>
      </c>
      <c r="L187" s="123">
        <v>0</v>
      </c>
      <c r="M187" s="139">
        <v>0</v>
      </c>
      <c r="N187" s="123">
        <v>1</v>
      </c>
      <c r="O187" s="139">
        <v>0.01</v>
      </c>
      <c r="P187" s="123">
        <v>1</v>
      </c>
      <c r="Q187" s="140">
        <v>5.434782608695652E-3</v>
      </c>
      <c r="R187" s="123">
        <v>0</v>
      </c>
      <c r="S187" s="139">
        <v>0</v>
      </c>
      <c r="T187" s="124">
        <v>2</v>
      </c>
      <c r="U187" s="141">
        <v>3.937007874015748E-3</v>
      </c>
    </row>
    <row r="188" spans="3:21" ht="15" customHeight="1" x14ac:dyDescent="0.25">
      <c r="C188" s="186" t="s">
        <v>258</v>
      </c>
      <c r="D188" s="187"/>
      <c r="E188" s="187"/>
      <c r="F188" s="187"/>
      <c r="G188" s="188"/>
      <c r="H188" s="138">
        <v>0</v>
      </c>
      <c r="I188" s="139">
        <v>0</v>
      </c>
      <c r="J188" s="123">
        <v>0</v>
      </c>
      <c r="K188" s="139">
        <v>0</v>
      </c>
      <c r="L188" s="123">
        <v>0</v>
      </c>
      <c r="M188" s="139">
        <v>0</v>
      </c>
      <c r="N188" s="123">
        <v>0</v>
      </c>
      <c r="O188" s="139">
        <v>0</v>
      </c>
      <c r="P188" s="123">
        <v>3</v>
      </c>
      <c r="Q188" s="139">
        <v>1.6304347826086956E-2</v>
      </c>
      <c r="R188" s="123">
        <v>0</v>
      </c>
      <c r="S188" s="139">
        <v>0</v>
      </c>
      <c r="T188" s="124">
        <v>3</v>
      </c>
      <c r="U188" s="141">
        <v>5.905511811023622E-3</v>
      </c>
    </row>
    <row r="189" spans="3:21" ht="15" customHeight="1" x14ac:dyDescent="0.25">
      <c r="C189" s="186" t="s">
        <v>259</v>
      </c>
      <c r="D189" s="187"/>
      <c r="E189" s="187"/>
      <c r="F189" s="187"/>
      <c r="G189" s="188"/>
      <c r="H189" s="138">
        <v>0</v>
      </c>
      <c r="I189" s="139">
        <v>0</v>
      </c>
      <c r="J189" s="123">
        <v>0</v>
      </c>
      <c r="K189" s="139">
        <v>0</v>
      </c>
      <c r="L189" s="123">
        <v>0</v>
      </c>
      <c r="M189" s="139">
        <v>0</v>
      </c>
      <c r="N189" s="123">
        <v>1</v>
      </c>
      <c r="O189" s="139">
        <v>0.01</v>
      </c>
      <c r="P189" s="123">
        <v>1</v>
      </c>
      <c r="Q189" s="140">
        <v>5.434782608695652E-3</v>
      </c>
      <c r="R189" s="123">
        <v>0</v>
      </c>
      <c r="S189" s="139">
        <v>0</v>
      </c>
      <c r="T189" s="124">
        <v>2</v>
      </c>
      <c r="U189" s="141">
        <v>3.937007874015748E-3</v>
      </c>
    </row>
    <row r="190" spans="3:21" ht="15" customHeight="1" x14ac:dyDescent="0.25">
      <c r="C190" s="186" t="s">
        <v>260</v>
      </c>
      <c r="D190" s="187"/>
      <c r="E190" s="187"/>
      <c r="F190" s="187"/>
      <c r="G190" s="188"/>
      <c r="H190" s="138">
        <v>0</v>
      </c>
      <c r="I190" s="139">
        <v>0</v>
      </c>
      <c r="J190" s="123">
        <v>0</v>
      </c>
      <c r="K190" s="139">
        <v>0</v>
      </c>
      <c r="L190" s="123">
        <v>2</v>
      </c>
      <c r="M190" s="139">
        <v>3.125E-2</v>
      </c>
      <c r="N190" s="123">
        <v>1</v>
      </c>
      <c r="O190" s="139">
        <v>0.01</v>
      </c>
      <c r="P190" s="123">
        <v>0</v>
      </c>
      <c r="Q190" s="139">
        <v>0</v>
      </c>
      <c r="R190" s="123">
        <v>0</v>
      </c>
      <c r="S190" s="139">
        <v>0</v>
      </c>
      <c r="T190" s="124">
        <v>3</v>
      </c>
      <c r="U190" s="141">
        <v>5.905511811023622E-3</v>
      </c>
    </row>
    <row r="191" spans="3:21" ht="15" customHeight="1" x14ac:dyDescent="0.25">
      <c r="C191" s="186" t="s">
        <v>261</v>
      </c>
      <c r="D191" s="187"/>
      <c r="E191" s="187"/>
      <c r="F191" s="187"/>
      <c r="G191" s="188"/>
      <c r="H191" s="138">
        <v>0</v>
      </c>
      <c r="I191" s="139">
        <v>0</v>
      </c>
      <c r="J191" s="123">
        <v>0</v>
      </c>
      <c r="K191" s="139">
        <v>0</v>
      </c>
      <c r="L191" s="123">
        <v>0</v>
      </c>
      <c r="M191" s="139">
        <v>0</v>
      </c>
      <c r="N191" s="123">
        <v>1</v>
      </c>
      <c r="O191" s="139">
        <v>0.01</v>
      </c>
      <c r="P191" s="123">
        <v>0</v>
      </c>
      <c r="Q191" s="139">
        <v>0</v>
      </c>
      <c r="R191" s="123">
        <v>0</v>
      </c>
      <c r="S191" s="139">
        <v>0</v>
      </c>
      <c r="T191" s="124">
        <v>1</v>
      </c>
      <c r="U191" s="141">
        <v>1.968503937007874E-3</v>
      </c>
    </row>
    <row r="192" spans="3:21" ht="15" customHeight="1" x14ac:dyDescent="0.25">
      <c r="C192" s="186" t="s">
        <v>262</v>
      </c>
      <c r="D192" s="187"/>
      <c r="E192" s="187"/>
      <c r="F192" s="187"/>
      <c r="G192" s="188"/>
      <c r="H192" s="138">
        <v>0</v>
      </c>
      <c r="I192" s="139">
        <v>0</v>
      </c>
      <c r="J192" s="123">
        <v>1</v>
      </c>
      <c r="K192" s="139">
        <v>1.6129032258064516E-2</v>
      </c>
      <c r="L192" s="123">
        <v>0</v>
      </c>
      <c r="M192" s="139">
        <v>0</v>
      </c>
      <c r="N192" s="123">
        <v>0</v>
      </c>
      <c r="O192" s="139">
        <v>0</v>
      </c>
      <c r="P192" s="123">
        <v>0</v>
      </c>
      <c r="Q192" s="139">
        <v>0</v>
      </c>
      <c r="R192" s="123">
        <v>0</v>
      </c>
      <c r="S192" s="139">
        <v>0</v>
      </c>
      <c r="T192" s="124">
        <v>1</v>
      </c>
      <c r="U192" s="141">
        <v>1.968503937007874E-3</v>
      </c>
    </row>
    <row r="193" spans="3:21" ht="15" customHeight="1" x14ac:dyDescent="0.25">
      <c r="C193" s="186" t="s">
        <v>263</v>
      </c>
      <c r="D193" s="187"/>
      <c r="E193" s="187"/>
      <c r="F193" s="187"/>
      <c r="G193" s="188"/>
      <c r="H193" s="138">
        <v>0</v>
      </c>
      <c r="I193" s="139">
        <v>0</v>
      </c>
      <c r="J193" s="123">
        <v>0</v>
      </c>
      <c r="K193" s="139">
        <v>0</v>
      </c>
      <c r="L193" s="123">
        <v>0</v>
      </c>
      <c r="M193" s="139">
        <v>0</v>
      </c>
      <c r="N193" s="123">
        <v>0</v>
      </c>
      <c r="O193" s="139">
        <v>0</v>
      </c>
      <c r="P193" s="123">
        <v>2</v>
      </c>
      <c r="Q193" s="139">
        <v>1.0869565217391304E-2</v>
      </c>
      <c r="R193" s="123">
        <v>0</v>
      </c>
      <c r="S193" s="139">
        <v>0</v>
      </c>
      <c r="T193" s="124">
        <v>2</v>
      </c>
      <c r="U193" s="141">
        <v>3.937007874015748E-3</v>
      </c>
    </row>
    <row r="194" spans="3:21" ht="15" customHeight="1" x14ac:dyDescent="0.25">
      <c r="C194" s="186" t="s">
        <v>264</v>
      </c>
      <c r="D194" s="187"/>
      <c r="E194" s="187"/>
      <c r="F194" s="187"/>
      <c r="G194" s="188"/>
      <c r="H194" s="138">
        <v>0</v>
      </c>
      <c r="I194" s="139">
        <v>0</v>
      </c>
      <c r="J194" s="123">
        <v>1</v>
      </c>
      <c r="K194" s="139">
        <v>1.6129032258064516E-2</v>
      </c>
      <c r="L194" s="123">
        <v>0</v>
      </c>
      <c r="M194" s="139">
        <v>0</v>
      </c>
      <c r="N194" s="123">
        <v>0</v>
      </c>
      <c r="O194" s="139">
        <v>0</v>
      </c>
      <c r="P194" s="123">
        <v>1</v>
      </c>
      <c r="Q194" s="140">
        <v>5.434782608695652E-3</v>
      </c>
      <c r="R194" s="123">
        <v>0</v>
      </c>
      <c r="S194" s="139">
        <v>0</v>
      </c>
      <c r="T194" s="124">
        <v>2</v>
      </c>
      <c r="U194" s="141">
        <v>3.937007874015748E-3</v>
      </c>
    </row>
    <row r="195" spans="3:21" ht="15" customHeight="1" x14ac:dyDescent="0.25">
      <c r="C195" s="186" t="s">
        <v>265</v>
      </c>
      <c r="D195" s="187"/>
      <c r="E195" s="187"/>
      <c r="F195" s="187"/>
      <c r="G195" s="188"/>
      <c r="H195" s="138">
        <v>0</v>
      </c>
      <c r="I195" s="139">
        <v>0</v>
      </c>
      <c r="J195" s="123">
        <v>0</v>
      </c>
      <c r="K195" s="139">
        <v>0</v>
      </c>
      <c r="L195" s="123">
        <v>2</v>
      </c>
      <c r="M195" s="139">
        <v>3.125E-2</v>
      </c>
      <c r="N195" s="123">
        <v>0</v>
      </c>
      <c r="O195" s="139">
        <v>0</v>
      </c>
      <c r="P195" s="123">
        <v>0</v>
      </c>
      <c r="Q195" s="139">
        <v>0</v>
      </c>
      <c r="R195" s="123">
        <v>0</v>
      </c>
      <c r="S195" s="139">
        <v>0</v>
      </c>
      <c r="T195" s="124">
        <v>2</v>
      </c>
      <c r="U195" s="141">
        <v>3.937007874015748E-3</v>
      </c>
    </row>
    <row r="196" spans="3:21" ht="15" customHeight="1" x14ac:dyDescent="0.25">
      <c r="C196" s="186" t="s">
        <v>266</v>
      </c>
      <c r="D196" s="187"/>
      <c r="E196" s="187"/>
      <c r="F196" s="187"/>
      <c r="G196" s="188"/>
      <c r="H196" s="138">
        <v>0</v>
      </c>
      <c r="I196" s="139">
        <v>0</v>
      </c>
      <c r="J196" s="123">
        <v>0</v>
      </c>
      <c r="K196" s="139">
        <v>0</v>
      </c>
      <c r="L196" s="123">
        <v>0</v>
      </c>
      <c r="M196" s="139">
        <v>0</v>
      </c>
      <c r="N196" s="123">
        <v>0</v>
      </c>
      <c r="O196" s="139">
        <v>0</v>
      </c>
      <c r="P196" s="123">
        <v>1</v>
      </c>
      <c r="Q196" s="140">
        <v>5.434782608695652E-3</v>
      </c>
      <c r="R196" s="123">
        <v>0</v>
      </c>
      <c r="S196" s="139">
        <v>0</v>
      </c>
      <c r="T196" s="124">
        <v>1</v>
      </c>
      <c r="U196" s="141">
        <v>1.968503937007874E-3</v>
      </c>
    </row>
    <row r="197" spans="3:21" ht="15" customHeight="1" x14ac:dyDescent="0.25">
      <c r="C197" s="186" t="s">
        <v>267</v>
      </c>
      <c r="D197" s="187"/>
      <c r="E197" s="187"/>
      <c r="F197" s="187"/>
      <c r="G197" s="188"/>
      <c r="H197" s="138">
        <v>0</v>
      </c>
      <c r="I197" s="139">
        <v>0</v>
      </c>
      <c r="J197" s="123">
        <v>1</v>
      </c>
      <c r="K197" s="139">
        <v>1.6129032258064516E-2</v>
      </c>
      <c r="L197" s="123">
        <v>0</v>
      </c>
      <c r="M197" s="139">
        <v>0</v>
      </c>
      <c r="N197" s="123">
        <v>0</v>
      </c>
      <c r="O197" s="139">
        <v>0</v>
      </c>
      <c r="P197" s="123">
        <v>0</v>
      </c>
      <c r="Q197" s="139">
        <v>0</v>
      </c>
      <c r="R197" s="123">
        <v>0</v>
      </c>
      <c r="S197" s="139">
        <v>0</v>
      </c>
      <c r="T197" s="124">
        <v>1</v>
      </c>
      <c r="U197" s="141">
        <v>1.968503937007874E-3</v>
      </c>
    </row>
    <row r="198" spans="3:21" ht="15" customHeight="1" x14ac:dyDescent="0.25">
      <c r="C198" s="186" t="s">
        <v>268</v>
      </c>
      <c r="D198" s="187"/>
      <c r="E198" s="187"/>
      <c r="F198" s="187"/>
      <c r="G198" s="188"/>
      <c r="H198" s="138">
        <v>0</v>
      </c>
      <c r="I198" s="139">
        <v>0</v>
      </c>
      <c r="J198" s="123">
        <v>0</v>
      </c>
      <c r="K198" s="139">
        <v>0</v>
      </c>
      <c r="L198" s="123">
        <v>1</v>
      </c>
      <c r="M198" s="139">
        <v>1.5625E-2</v>
      </c>
      <c r="N198" s="123">
        <v>0</v>
      </c>
      <c r="O198" s="139">
        <v>0</v>
      </c>
      <c r="P198" s="123">
        <v>0</v>
      </c>
      <c r="Q198" s="139">
        <v>0</v>
      </c>
      <c r="R198" s="123">
        <v>0</v>
      </c>
      <c r="S198" s="139">
        <v>0</v>
      </c>
      <c r="T198" s="124">
        <v>1</v>
      </c>
      <c r="U198" s="141">
        <v>1.968503937007874E-3</v>
      </c>
    </row>
    <row r="199" spans="3:21" ht="15" customHeight="1" x14ac:dyDescent="0.25">
      <c r="C199" s="186" t="s">
        <v>269</v>
      </c>
      <c r="D199" s="187"/>
      <c r="E199" s="187"/>
      <c r="F199" s="187"/>
      <c r="G199" s="188"/>
      <c r="H199" s="138">
        <v>1</v>
      </c>
      <c r="I199" s="139">
        <v>1.785714285714286E-2</v>
      </c>
      <c r="J199" s="123">
        <v>0</v>
      </c>
      <c r="K199" s="139">
        <v>0</v>
      </c>
      <c r="L199" s="123">
        <v>0</v>
      </c>
      <c r="M199" s="139">
        <v>0</v>
      </c>
      <c r="N199" s="123">
        <v>0</v>
      </c>
      <c r="O199" s="139">
        <v>0</v>
      </c>
      <c r="P199" s="123">
        <v>0</v>
      </c>
      <c r="Q199" s="139">
        <v>0</v>
      </c>
      <c r="R199" s="123">
        <v>0</v>
      </c>
      <c r="S199" s="139">
        <v>0</v>
      </c>
      <c r="T199" s="124">
        <v>1</v>
      </c>
      <c r="U199" s="141">
        <v>1.968503937007874E-3</v>
      </c>
    </row>
    <row r="200" spans="3:21" ht="15" customHeight="1" x14ac:dyDescent="0.25">
      <c r="C200" s="186" t="s">
        <v>270</v>
      </c>
      <c r="D200" s="187"/>
      <c r="E200" s="187"/>
      <c r="F200" s="187"/>
      <c r="G200" s="188"/>
      <c r="H200" s="138">
        <v>0</v>
      </c>
      <c r="I200" s="139">
        <v>0</v>
      </c>
      <c r="J200" s="123">
        <v>0</v>
      </c>
      <c r="K200" s="139">
        <v>0</v>
      </c>
      <c r="L200" s="123">
        <v>0</v>
      </c>
      <c r="M200" s="139">
        <v>0</v>
      </c>
      <c r="N200" s="123">
        <v>0</v>
      </c>
      <c r="O200" s="139">
        <v>0</v>
      </c>
      <c r="P200" s="123">
        <v>1</v>
      </c>
      <c r="Q200" s="140">
        <v>5.434782608695652E-3</v>
      </c>
      <c r="R200" s="123">
        <v>0</v>
      </c>
      <c r="S200" s="139">
        <v>0</v>
      </c>
      <c r="T200" s="124">
        <v>1</v>
      </c>
      <c r="U200" s="141">
        <v>1.968503937007874E-3</v>
      </c>
    </row>
    <row r="201" spans="3:21" ht="15" customHeight="1" x14ac:dyDescent="0.25">
      <c r="C201" s="186" t="s">
        <v>271</v>
      </c>
      <c r="D201" s="187"/>
      <c r="E201" s="187"/>
      <c r="F201" s="187"/>
      <c r="G201" s="188"/>
      <c r="H201" s="138">
        <v>0</v>
      </c>
      <c r="I201" s="139">
        <v>0</v>
      </c>
      <c r="J201" s="123">
        <v>1</v>
      </c>
      <c r="K201" s="139">
        <v>1.6129032258064516E-2</v>
      </c>
      <c r="L201" s="123">
        <v>0</v>
      </c>
      <c r="M201" s="139">
        <v>0</v>
      </c>
      <c r="N201" s="123">
        <v>0</v>
      </c>
      <c r="O201" s="139">
        <v>0</v>
      </c>
      <c r="P201" s="123">
        <v>0</v>
      </c>
      <c r="Q201" s="139">
        <v>0</v>
      </c>
      <c r="R201" s="123">
        <v>0</v>
      </c>
      <c r="S201" s="139">
        <v>0</v>
      </c>
      <c r="T201" s="124">
        <v>1</v>
      </c>
      <c r="U201" s="141">
        <v>1.968503937007874E-3</v>
      </c>
    </row>
    <row r="202" spans="3:21" ht="15" customHeight="1" x14ac:dyDescent="0.25">
      <c r="C202" s="186" t="s">
        <v>272</v>
      </c>
      <c r="D202" s="187"/>
      <c r="E202" s="187"/>
      <c r="F202" s="187"/>
      <c r="G202" s="188"/>
      <c r="H202" s="138">
        <v>0</v>
      </c>
      <c r="I202" s="139">
        <v>0</v>
      </c>
      <c r="J202" s="123">
        <v>1</v>
      </c>
      <c r="K202" s="139">
        <v>1.6129032258064516E-2</v>
      </c>
      <c r="L202" s="123">
        <v>1</v>
      </c>
      <c r="M202" s="139">
        <v>1.5625E-2</v>
      </c>
      <c r="N202" s="123">
        <v>0</v>
      </c>
      <c r="O202" s="139">
        <v>0</v>
      </c>
      <c r="P202" s="123">
        <v>0</v>
      </c>
      <c r="Q202" s="139">
        <v>0</v>
      </c>
      <c r="R202" s="123">
        <v>0</v>
      </c>
      <c r="S202" s="139">
        <v>0</v>
      </c>
      <c r="T202" s="124">
        <v>2</v>
      </c>
      <c r="U202" s="141">
        <v>3.937007874015748E-3</v>
      </c>
    </row>
    <row r="203" spans="3:21" ht="15" customHeight="1" x14ac:dyDescent="0.25">
      <c r="C203" s="186" t="s">
        <v>273</v>
      </c>
      <c r="D203" s="187"/>
      <c r="E203" s="187"/>
      <c r="F203" s="187"/>
      <c r="G203" s="188"/>
      <c r="H203" s="138">
        <v>0</v>
      </c>
      <c r="I203" s="139">
        <v>0</v>
      </c>
      <c r="J203" s="123">
        <v>0</v>
      </c>
      <c r="K203" s="139">
        <v>0</v>
      </c>
      <c r="L203" s="123">
        <v>2</v>
      </c>
      <c r="M203" s="139">
        <v>3.125E-2</v>
      </c>
      <c r="N203" s="123">
        <v>1</v>
      </c>
      <c r="O203" s="139">
        <v>0.01</v>
      </c>
      <c r="P203" s="123">
        <v>2</v>
      </c>
      <c r="Q203" s="139">
        <v>1.0869565217391304E-2</v>
      </c>
      <c r="R203" s="123">
        <v>0</v>
      </c>
      <c r="S203" s="139">
        <v>0</v>
      </c>
      <c r="T203" s="124">
        <v>5</v>
      </c>
      <c r="U203" s="141">
        <v>9.8425196850393699E-3</v>
      </c>
    </row>
    <row r="204" spans="3:21" ht="15" customHeight="1" x14ac:dyDescent="0.25">
      <c r="C204" s="186" t="s">
        <v>274</v>
      </c>
      <c r="D204" s="187"/>
      <c r="E204" s="187"/>
      <c r="F204" s="187"/>
      <c r="G204" s="188"/>
      <c r="H204" s="138">
        <v>0</v>
      </c>
      <c r="I204" s="139">
        <v>0</v>
      </c>
      <c r="J204" s="123">
        <v>2</v>
      </c>
      <c r="K204" s="139">
        <v>3.2258064516129031E-2</v>
      </c>
      <c r="L204" s="123">
        <v>1</v>
      </c>
      <c r="M204" s="139">
        <v>1.5625E-2</v>
      </c>
      <c r="N204" s="123">
        <v>2</v>
      </c>
      <c r="O204" s="139">
        <v>0.02</v>
      </c>
      <c r="P204" s="123">
        <v>2</v>
      </c>
      <c r="Q204" s="139">
        <v>1.0869565217391304E-2</v>
      </c>
      <c r="R204" s="123">
        <v>0</v>
      </c>
      <c r="S204" s="139">
        <v>0</v>
      </c>
      <c r="T204" s="124">
        <v>7</v>
      </c>
      <c r="U204" s="142">
        <v>1.3779527559055118E-2</v>
      </c>
    </row>
    <row r="205" spans="3:21" ht="15" customHeight="1" x14ac:dyDescent="0.25">
      <c r="C205" s="186" t="s">
        <v>275</v>
      </c>
      <c r="D205" s="187"/>
      <c r="E205" s="187"/>
      <c r="F205" s="187"/>
      <c r="G205" s="188"/>
      <c r="H205" s="138">
        <v>0</v>
      </c>
      <c r="I205" s="139">
        <v>0</v>
      </c>
      <c r="J205" s="123">
        <v>0</v>
      </c>
      <c r="K205" s="139">
        <v>0</v>
      </c>
      <c r="L205" s="123">
        <v>0</v>
      </c>
      <c r="M205" s="139">
        <v>0</v>
      </c>
      <c r="N205" s="123">
        <v>0</v>
      </c>
      <c r="O205" s="139">
        <v>0</v>
      </c>
      <c r="P205" s="123">
        <v>1</v>
      </c>
      <c r="Q205" s="140">
        <v>5.434782608695652E-3</v>
      </c>
      <c r="R205" s="123">
        <v>0</v>
      </c>
      <c r="S205" s="139">
        <v>0</v>
      </c>
      <c r="T205" s="124">
        <v>1</v>
      </c>
      <c r="U205" s="141">
        <v>1.968503937007874E-3</v>
      </c>
    </row>
    <row r="206" spans="3:21" ht="15" customHeight="1" x14ac:dyDescent="0.25">
      <c r="C206" s="215" t="s">
        <v>276</v>
      </c>
      <c r="D206" s="216"/>
      <c r="E206" s="216"/>
      <c r="F206" s="216"/>
      <c r="G206" s="217"/>
      <c r="H206" s="138">
        <v>0</v>
      </c>
      <c r="I206" s="139">
        <v>0</v>
      </c>
      <c r="J206" s="123">
        <v>0</v>
      </c>
      <c r="K206" s="139">
        <v>0</v>
      </c>
      <c r="L206" s="123">
        <v>0</v>
      </c>
      <c r="M206" s="139">
        <v>0</v>
      </c>
      <c r="N206" s="123">
        <v>1</v>
      </c>
      <c r="O206" s="139">
        <v>0.01</v>
      </c>
      <c r="P206" s="123">
        <v>0</v>
      </c>
      <c r="Q206" s="139">
        <v>0</v>
      </c>
      <c r="R206" s="123">
        <v>0</v>
      </c>
      <c r="S206" s="139">
        <v>0</v>
      </c>
      <c r="T206" s="124">
        <v>1</v>
      </c>
      <c r="U206" s="141">
        <v>1.968503937007874E-3</v>
      </c>
    </row>
    <row r="207" spans="3:21" ht="15" customHeight="1" x14ac:dyDescent="0.25">
      <c r="C207" s="186" t="s">
        <v>277</v>
      </c>
      <c r="D207" s="187"/>
      <c r="E207" s="187"/>
      <c r="F207" s="187"/>
      <c r="G207" s="188"/>
      <c r="H207" s="138">
        <v>0</v>
      </c>
      <c r="I207" s="139">
        <v>0</v>
      </c>
      <c r="J207" s="123">
        <v>2</v>
      </c>
      <c r="K207" s="139">
        <v>3.2258064516129031E-2</v>
      </c>
      <c r="L207" s="123">
        <v>1</v>
      </c>
      <c r="M207" s="139">
        <v>1.5625E-2</v>
      </c>
      <c r="N207" s="123">
        <v>0</v>
      </c>
      <c r="O207" s="139">
        <v>0</v>
      </c>
      <c r="P207" s="123">
        <v>0</v>
      </c>
      <c r="Q207" s="139">
        <v>0</v>
      </c>
      <c r="R207" s="123">
        <v>2</v>
      </c>
      <c r="S207" s="139">
        <v>4.7619047619047616E-2</v>
      </c>
      <c r="T207" s="124">
        <v>5</v>
      </c>
      <c r="U207" s="141">
        <v>9.8425196850393699E-3</v>
      </c>
    </row>
    <row r="208" spans="3:21" ht="15" customHeight="1" x14ac:dyDescent="0.25">
      <c r="C208" s="186" t="s">
        <v>278</v>
      </c>
      <c r="D208" s="187"/>
      <c r="E208" s="187"/>
      <c r="F208" s="187"/>
      <c r="G208" s="188"/>
      <c r="H208" s="138">
        <v>0</v>
      </c>
      <c r="I208" s="139">
        <v>0</v>
      </c>
      <c r="J208" s="123">
        <v>0</v>
      </c>
      <c r="K208" s="139">
        <v>0</v>
      </c>
      <c r="L208" s="123">
        <v>1</v>
      </c>
      <c r="M208" s="139">
        <v>1.5625E-2</v>
      </c>
      <c r="N208" s="123">
        <v>1</v>
      </c>
      <c r="O208" s="139">
        <v>0.01</v>
      </c>
      <c r="P208" s="123">
        <v>0</v>
      </c>
      <c r="Q208" s="139">
        <v>0</v>
      </c>
      <c r="R208" s="123">
        <v>0</v>
      </c>
      <c r="S208" s="139">
        <v>0</v>
      </c>
      <c r="T208" s="124">
        <v>2</v>
      </c>
      <c r="U208" s="141">
        <v>3.937007874015748E-3</v>
      </c>
    </row>
    <row r="209" spans="3:21" ht="15" customHeight="1" x14ac:dyDescent="0.25">
      <c r="C209" s="186" t="s">
        <v>279</v>
      </c>
      <c r="D209" s="187"/>
      <c r="E209" s="187"/>
      <c r="F209" s="187"/>
      <c r="G209" s="188"/>
      <c r="H209" s="138">
        <v>0</v>
      </c>
      <c r="I209" s="139">
        <v>0</v>
      </c>
      <c r="J209" s="123">
        <v>0</v>
      </c>
      <c r="K209" s="139">
        <v>0</v>
      </c>
      <c r="L209" s="123">
        <v>0</v>
      </c>
      <c r="M209" s="139">
        <v>0</v>
      </c>
      <c r="N209" s="123">
        <v>0</v>
      </c>
      <c r="O209" s="139">
        <v>0</v>
      </c>
      <c r="P209" s="123">
        <v>1</v>
      </c>
      <c r="Q209" s="140">
        <v>5.434782608695652E-3</v>
      </c>
      <c r="R209" s="123">
        <v>0</v>
      </c>
      <c r="S209" s="139">
        <v>0</v>
      </c>
      <c r="T209" s="124">
        <v>1</v>
      </c>
      <c r="U209" s="141">
        <v>1.968503937007874E-3</v>
      </c>
    </row>
    <row r="210" spans="3:21" ht="15" customHeight="1" x14ac:dyDescent="0.25">
      <c r="C210" s="186" t="s">
        <v>280</v>
      </c>
      <c r="D210" s="187"/>
      <c r="E210" s="187"/>
      <c r="F210" s="187"/>
      <c r="G210" s="188"/>
      <c r="H210" s="138">
        <v>0</v>
      </c>
      <c r="I210" s="139">
        <v>0</v>
      </c>
      <c r="J210" s="123">
        <v>0</v>
      </c>
      <c r="K210" s="139">
        <v>0</v>
      </c>
      <c r="L210" s="123">
        <v>0</v>
      </c>
      <c r="M210" s="139">
        <v>0</v>
      </c>
      <c r="N210" s="123">
        <v>0</v>
      </c>
      <c r="O210" s="139">
        <v>0</v>
      </c>
      <c r="P210" s="123">
        <v>1</v>
      </c>
      <c r="Q210" s="140">
        <v>5.434782608695652E-3</v>
      </c>
      <c r="R210" s="123">
        <v>0</v>
      </c>
      <c r="S210" s="139">
        <v>0</v>
      </c>
      <c r="T210" s="124">
        <v>1</v>
      </c>
      <c r="U210" s="141">
        <v>1.968503937007874E-3</v>
      </c>
    </row>
    <row r="211" spans="3:21" ht="15" customHeight="1" x14ac:dyDescent="0.25">
      <c r="C211" s="186" t="s">
        <v>281</v>
      </c>
      <c r="D211" s="187"/>
      <c r="E211" s="187"/>
      <c r="F211" s="187"/>
      <c r="G211" s="188"/>
      <c r="H211" s="138">
        <v>0</v>
      </c>
      <c r="I211" s="139">
        <v>0</v>
      </c>
      <c r="J211" s="123">
        <v>0</v>
      </c>
      <c r="K211" s="139">
        <v>0</v>
      </c>
      <c r="L211" s="123">
        <v>1</v>
      </c>
      <c r="M211" s="139">
        <v>1.5625E-2</v>
      </c>
      <c r="N211" s="123">
        <v>0</v>
      </c>
      <c r="O211" s="139">
        <v>0</v>
      </c>
      <c r="P211" s="123">
        <v>0</v>
      </c>
      <c r="Q211" s="139">
        <v>0</v>
      </c>
      <c r="R211" s="123">
        <v>0</v>
      </c>
      <c r="S211" s="139">
        <v>0</v>
      </c>
      <c r="T211" s="124">
        <v>1</v>
      </c>
      <c r="U211" s="141">
        <v>1.968503937007874E-3</v>
      </c>
    </row>
    <row r="212" spans="3:21" ht="15" customHeight="1" x14ac:dyDescent="0.25">
      <c r="C212" s="186" t="s">
        <v>282</v>
      </c>
      <c r="D212" s="187"/>
      <c r="E212" s="187"/>
      <c r="F212" s="187"/>
      <c r="G212" s="188"/>
      <c r="H212" s="138">
        <v>0</v>
      </c>
      <c r="I212" s="139">
        <v>0</v>
      </c>
      <c r="J212" s="123">
        <v>0</v>
      </c>
      <c r="K212" s="139">
        <v>0</v>
      </c>
      <c r="L212" s="123">
        <v>0</v>
      </c>
      <c r="M212" s="139">
        <v>0</v>
      </c>
      <c r="N212" s="123">
        <v>0</v>
      </c>
      <c r="O212" s="139">
        <v>0</v>
      </c>
      <c r="P212" s="123">
        <v>1</v>
      </c>
      <c r="Q212" s="140">
        <v>5.434782608695652E-3</v>
      </c>
      <c r="R212" s="123">
        <v>0</v>
      </c>
      <c r="S212" s="139">
        <v>0</v>
      </c>
      <c r="T212" s="124">
        <v>1</v>
      </c>
      <c r="U212" s="141">
        <v>1.968503937007874E-3</v>
      </c>
    </row>
    <row r="213" spans="3:21" ht="15" customHeight="1" x14ac:dyDescent="0.25">
      <c r="C213" s="186" t="s">
        <v>283</v>
      </c>
      <c r="D213" s="187"/>
      <c r="E213" s="187"/>
      <c r="F213" s="187"/>
      <c r="G213" s="188"/>
      <c r="H213" s="138">
        <v>0</v>
      </c>
      <c r="I213" s="139">
        <v>0</v>
      </c>
      <c r="J213" s="123">
        <v>0</v>
      </c>
      <c r="K213" s="139">
        <v>0</v>
      </c>
      <c r="L213" s="123">
        <v>1</v>
      </c>
      <c r="M213" s="139">
        <v>1.5625E-2</v>
      </c>
      <c r="N213" s="123">
        <v>0</v>
      </c>
      <c r="O213" s="139">
        <v>0</v>
      </c>
      <c r="P213" s="123">
        <v>0</v>
      </c>
      <c r="Q213" s="139">
        <v>0</v>
      </c>
      <c r="R213" s="123">
        <v>0</v>
      </c>
      <c r="S213" s="139">
        <v>0</v>
      </c>
      <c r="T213" s="124">
        <v>1</v>
      </c>
      <c r="U213" s="141">
        <v>1.968503937007874E-3</v>
      </c>
    </row>
    <row r="214" spans="3:21" ht="15" customHeight="1" x14ac:dyDescent="0.25">
      <c r="C214" s="186" t="s">
        <v>284</v>
      </c>
      <c r="D214" s="187"/>
      <c r="E214" s="187"/>
      <c r="F214" s="187"/>
      <c r="G214" s="188"/>
      <c r="H214" s="138">
        <v>0</v>
      </c>
      <c r="I214" s="139">
        <v>0</v>
      </c>
      <c r="J214" s="123">
        <v>0</v>
      </c>
      <c r="K214" s="139">
        <v>0</v>
      </c>
      <c r="L214" s="123">
        <v>0</v>
      </c>
      <c r="M214" s="139">
        <v>0</v>
      </c>
      <c r="N214" s="123">
        <v>0</v>
      </c>
      <c r="O214" s="139">
        <v>0</v>
      </c>
      <c r="P214" s="123">
        <v>1</v>
      </c>
      <c r="Q214" s="140">
        <v>5.434782608695652E-3</v>
      </c>
      <c r="R214" s="123">
        <v>0</v>
      </c>
      <c r="S214" s="139">
        <v>0</v>
      </c>
      <c r="T214" s="124">
        <v>1</v>
      </c>
      <c r="U214" s="141">
        <v>1.968503937007874E-3</v>
      </c>
    </row>
    <row r="215" spans="3:21" ht="15" customHeight="1" x14ac:dyDescent="0.25">
      <c r="C215" s="186" t="s">
        <v>285</v>
      </c>
      <c r="D215" s="187"/>
      <c r="E215" s="187"/>
      <c r="F215" s="187"/>
      <c r="G215" s="188"/>
      <c r="H215" s="138">
        <v>0</v>
      </c>
      <c r="I215" s="139">
        <v>0</v>
      </c>
      <c r="J215" s="123">
        <v>0</v>
      </c>
      <c r="K215" s="139">
        <v>0</v>
      </c>
      <c r="L215" s="123">
        <v>1</v>
      </c>
      <c r="M215" s="139">
        <v>1.5625E-2</v>
      </c>
      <c r="N215" s="123">
        <v>0</v>
      </c>
      <c r="O215" s="139">
        <v>0</v>
      </c>
      <c r="P215" s="123">
        <v>0</v>
      </c>
      <c r="Q215" s="139">
        <v>0</v>
      </c>
      <c r="R215" s="123">
        <v>0</v>
      </c>
      <c r="S215" s="139">
        <v>0</v>
      </c>
      <c r="T215" s="124">
        <v>1</v>
      </c>
      <c r="U215" s="141">
        <v>1.968503937007874E-3</v>
      </c>
    </row>
    <row r="216" spans="3:21" ht="15" customHeight="1" x14ac:dyDescent="0.25">
      <c r="C216" s="186" t="s">
        <v>286</v>
      </c>
      <c r="D216" s="187"/>
      <c r="E216" s="187"/>
      <c r="F216" s="187"/>
      <c r="G216" s="188"/>
      <c r="H216" s="138">
        <v>1</v>
      </c>
      <c r="I216" s="139">
        <v>1.785714285714286E-2</v>
      </c>
      <c r="J216" s="123">
        <v>0</v>
      </c>
      <c r="K216" s="139">
        <v>0</v>
      </c>
      <c r="L216" s="123">
        <v>0</v>
      </c>
      <c r="M216" s="139">
        <v>0</v>
      </c>
      <c r="N216" s="123">
        <v>0</v>
      </c>
      <c r="O216" s="139">
        <v>0</v>
      </c>
      <c r="P216" s="123">
        <v>0</v>
      </c>
      <c r="Q216" s="139">
        <v>0</v>
      </c>
      <c r="R216" s="123">
        <v>0</v>
      </c>
      <c r="S216" s="139">
        <v>0</v>
      </c>
      <c r="T216" s="124">
        <v>1</v>
      </c>
      <c r="U216" s="141">
        <v>1.968503937007874E-3</v>
      </c>
    </row>
    <row r="217" spans="3:21" ht="15" customHeight="1" x14ac:dyDescent="0.25">
      <c r="C217" s="186" t="s">
        <v>287</v>
      </c>
      <c r="D217" s="187"/>
      <c r="E217" s="187"/>
      <c r="F217" s="187"/>
      <c r="G217" s="188"/>
      <c r="H217" s="138">
        <v>0</v>
      </c>
      <c r="I217" s="139">
        <v>0</v>
      </c>
      <c r="J217" s="123">
        <v>1</v>
      </c>
      <c r="K217" s="139">
        <v>1.6129032258064516E-2</v>
      </c>
      <c r="L217" s="123">
        <v>0</v>
      </c>
      <c r="M217" s="139">
        <v>0</v>
      </c>
      <c r="N217" s="123">
        <v>0</v>
      </c>
      <c r="O217" s="139">
        <v>0</v>
      </c>
      <c r="P217" s="123">
        <v>0</v>
      </c>
      <c r="Q217" s="139">
        <v>0</v>
      </c>
      <c r="R217" s="123">
        <v>0</v>
      </c>
      <c r="S217" s="139">
        <v>0</v>
      </c>
      <c r="T217" s="124">
        <v>1</v>
      </c>
      <c r="U217" s="141">
        <v>1.968503937007874E-3</v>
      </c>
    </row>
    <row r="218" spans="3:21" ht="15" customHeight="1" x14ac:dyDescent="0.25">
      <c r="C218" s="186" t="s">
        <v>288</v>
      </c>
      <c r="D218" s="187"/>
      <c r="E218" s="187"/>
      <c r="F218" s="187"/>
      <c r="G218" s="188"/>
      <c r="H218" s="138">
        <v>0</v>
      </c>
      <c r="I218" s="139">
        <v>0</v>
      </c>
      <c r="J218" s="123">
        <v>1</v>
      </c>
      <c r="K218" s="139">
        <v>1.6129032258064516E-2</v>
      </c>
      <c r="L218" s="123">
        <v>0</v>
      </c>
      <c r="M218" s="139">
        <v>0</v>
      </c>
      <c r="N218" s="123">
        <v>0</v>
      </c>
      <c r="O218" s="139">
        <v>0</v>
      </c>
      <c r="P218" s="123">
        <v>0</v>
      </c>
      <c r="Q218" s="139">
        <v>0</v>
      </c>
      <c r="R218" s="123">
        <v>0</v>
      </c>
      <c r="S218" s="139">
        <v>0</v>
      </c>
      <c r="T218" s="124">
        <v>1</v>
      </c>
      <c r="U218" s="141">
        <v>1.968503937007874E-3</v>
      </c>
    </row>
    <row r="219" spans="3:21" ht="15" customHeight="1" x14ac:dyDescent="0.25">
      <c r="C219" s="186" t="s">
        <v>289</v>
      </c>
      <c r="D219" s="187"/>
      <c r="E219" s="187"/>
      <c r="F219" s="187"/>
      <c r="G219" s="188"/>
      <c r="H219" s="138">
        <v>0</v>
      </c>
      <c r="I219" s="139">
        <v>0</v>
      </c>
      <c r="J219" s="123">
        <v>0</v>
      </c>
      <c r="K219" s="139">
        <v>0</v>
      </c>
      <c r="L219" s="123">
        <v>0</v>
      </c>
      <c r="M219" s="139">
        <v>0</v>
      </c>
      <c r="N219" s="123">
        <v>0</v>
      </c>
      <c r="O219" s="139">
        <v>0</v>
      </c>
      <c r="P219" s="123">
        <v>0</v>
      </c>
      <c r="Q219" s="139">
        <v>0</v>
      </c>
      <c r="R219" s="123">
        <v>1</v>
      </c>
      <c r="S219" s="139">
        <v>2.3809523809523808E-2</v>
      </c>
      <c r="T219" s="124">
        <v>1</v>
      </c>
      <c r="U219" s="141">
        <v>1.968503937007874E-3</v>
      </c>
    </row>
    <row r="220" spans="3:21" ht="15" customHeight="1" x14ac:dyDescent="0.25">
      <c r="C220" s="186" t="s">
        <v>290</v>
      </c>
      <c r="D220" s="187"/>
      <c r="E220" s="187"/>
      <c r="F220" s="187"/>
      <c r="G220" s="188"/>
      <c r="H220" s="138">
        <v>0</v>
      </c>
      <c r="I220" s="139">
        <v>0</v>
      </c>
      <c r="J220" s="123">
        <v>0</v>
      </c>
      <c r="K220" s="139">
        <v>0</v>
      </c>
      <c r="L220" s="123">
        <v>0</v>
      </c>
      <c r="M220" s="139">
        <v>0</v>
      </c>
      <c r="N220" s="123">
        <v>0</v>
      </c>
      <c r="O220" s="139">
        <v>0</v>
      </c>
      <c r="P220" s="123">
        <v>2</v>
      </c>
      <c r="Q220" s="139">
        <v>1.0869565217391304E-2</v>
      </c>
      <c r="R220" s="123">
        <v>0</v>
      </c>
      <c r="S220" s="139">
        <v>0</v>
      </c>
      <c r="T220" s="124">
        <v>2</v>
      </c>
      <c r="U220" s="141">
        <v>3.937007874015748E-3</v>
      </c>
    </row>
    <row r="221" spans="3:21" ht="15" customHeight="1" x14ac:dyDescent="0.25">
      <c r="C221" s="186" t="s">
        <v>291</v>
      </c>
      <c r="D221" s="187"/>
      <c r="E221" s="187"/>
      <c r="F221" s="187"/>
      <c r="G221" s="188"/>
      <c r="H221" s="138">
        <v>0</v>
      </c>
      <c r="I221" s="139">
        <v>0</v>
      </c>
      <c r="J221" s="123">
        <v>0</v>
      </c>
      <c r="K221" s="139">
        <v>0</v>
      </c>
      <c r="L221" s="123">
        <v>0</v>
      </c>
      <c r="M221" s="139">
        <v>0</v>
      </c>
      <c r="N221" s="123">
        <v>0</v>
      </c>
      <c r="O221" s="139">
        <v>0</v>
      </c>
      <c r="P221" s="123">
        <v>1</v>
      </c>
      <c r="Q221" s="140">
        <v>5.434782608695652E-3</v>
      </c>
      <c r="R221" s="123">
        <v>0</v>
      </c>
      <c r="S221" s="139">
        <v>0</v>
      </c>
      <c r="T221" s="124">
        <v>1</v>
      </c>
      <c r="U221" s="141">
        <v>1.968503937007874E-3</v>
      </c>
    </row>
    <row r="222" spans="3:21" ht="15" customHeight="1" x14ac:dyDescent="0.25">
      <c r="C222" s="186" t="s">
        <v>292</v>
      </c>
      <c r="D222" s="187"/>
      <c r="E222" s="187"/>
      <c r="F222" s="187"/>
      <c r="G222" s="188"/>
      <c r="H222" s="138">
        <v>0</v>
      </c>
      <c r="I222" s="139">
        <v>0</v>
      </c>
      <c r="J222" s="123">
        <v>0</v>
      </c>
      <c r="K222" s="139">
        <v>0</v>
      </c>
      <c r="L222" s="123">
        <v>0</v>
      </c>
      <c r="M222" s="139">
        <v>0</v>
      </c>
      <c r="N222" s="123">
        <v>1</v>
      </c>
      <c r="O222" s="139">
        <v>0.01</v>
      </c>
      <c r="P222" s="123">
        <v>0</v>
      </c>
      <c r="Q222" s="139">
        <v>0</v>
      </c>
      <c r="R222" s="123">
        <v>0</v>
      </c>
      <c r="S222" s="139">
        <v>0</v>
      </c>
      <c r="T222" s="124">
        <v>1</v>
      </c>
      <c r="U222" s="141">
        <v>1.968503937007874E-3</v>
      </c>
    </row>
    <row r="223" spans="3:21" ht="15" customHeight="1" x14ac:dyDescent="0.25">
      <c r="C223" s="186" t="s">
        <v>293</v>
      </c>
      <c r="D223" s="187"/>
      <c r="E223" s="187"/>
      <c r="F223" s="187"/>
      <c r="G223" s="188"/>
      <c r="H223" s="138">
        <v>0</v>
      </c>
      <c r="I223" s="139">
        <v>0</v>
      </c>
      <c r="J223" s="123">
        <v>0</v>
      </c>
      <c r="K223" s="139">
        <v>0</v>
      </c>
      <c r="L223" s="123">
        <v>0</v>
      </c>
      <c r="M223" s="139">
        <v>0</v>
      </c>
      <c r="N223" s="123">
        <v>0</v>
      </c>
      <c r="O223" s="139">
        <v>0</v>
      </c>
      <c r="P223" s="123">
        <v>0</v>
      </c>
      <c r="Q223" s="139">
        <v>0</v>
      </c>
      <c r="R223" s="123">
        <v>1</v>
      </c>
      <c r="S223" s="139">
        <v>2.3809523809523808E-2</v>
      </c>
      <c r="T223" s="124">
        <v>1</v>
      </c>
      <c r="U223" s="141">
        <v>1.968503937007874E-3</v>
      </c>
    </row>
    <row r="224" spans="3:21" ht="15" customHeight="1" x14ac:dyDescent="0.25">
      <c r="C224" s="186" t="s">
        <v>294</v>
      </c>
      <c r="D224" s="187"/>
      <c r="E224" s="187"/>
      <c r="F224" s="187"/>
      <c r="G224" s="188"/>
      <c r="H224" s="138">
        <v>0</v>
      </c>
      <c r="I224" s="139">
        <v>0</v>
      </c>
      <c r="J224" s="123">
        <v>0</v>
      </c>
      <c r="K224" s="139">
        <v>0</v>
      </c>
      <c r="L224" s="123">
        <v>0</v>
      </c>
      <c r="M224" s="139">
        <v>0</v>
      </c>
      <c r="N224" s="123">
        <v>0</v>
      </c>
      <c r="O224" s="139">
        <v>0</v>
      </c>
      <c r="P224" s="123">
        <v>0</v>
      </c>
      <c r="Q224" s="139">
        <v>0</v>
      </c>
      <c r="R224" s="123">
        <v>1</v>
      </c>
      <c r="S224" s="139">
        <v>2.3809523809523808E-2</v>
      </c>
      <c r="T224" s="124">
        <v>1</v>
      </c>
      <c r="U224" s="141">
        <v>1.968503937007874E-3</v>
      </c>
    </row>
    <row r="225" spans="3:21" ht="15" customHeight="1" x14ac:dyDescent="0.25">
      <c r="C225" s="186" t="s">
        <v>295</v>
      </c>
      <c r="D225" s="187"/>
      <c r="E225" s="187"/>
      <c r="F225" s="187"/>
      <c r="G225" s="188"/>
      <c r="H225" s="138">
        <v>2</v>
      </c>
      <c r="I225" s="139">
        <v>3.5714285714285719E-2</v>
      </c>
      <c r="J225" s="123">
        <v>0</v>
      </c>
      <c r="K225" s="139">
        <v>0</v>
      </c>
      <c r="L225" s="123">
        <v>0</v>
      </c>
      <c r="M225" s="139">
        <v>0</v>
      </c>
      <c r="N225" s="123">
        <v>0</v>
      </c>
      <c r="O225" s="139">
        <v>0</v>
      </c>
      <c r="P225" s="123">
        <v>0</v>
      </c>
      <c r="Q225" s="139">
        <v>0</v>
      </c>
      <c r="R225" s="123">
        <v>0</v>
      </c>
      <c r="S225" s="139">
        <v>0</v>
      </c>
      <c r="T225" s="124">
        <v>2</v>
      </c>
      <c r="U225" s="141">
        <v>3.937007874015748E-3</v>
      </c>
    </row>
    <row r="226" spans="3:21" ht="15" customHeight="1" x14ac:dyDescent="0.25">
      <c r="C226" s="186" t="s">
        <v>296</v>
      </c>
      <c r="D226" s="187"/>
      <c r="E226" s="187"/>
      <c r="F226" s="187"/>
      <c r="G226" s="188"/>
      <c r="H226" s="138">
        <v>0</v>
      </c>
      <c r="I226" s="139">
        <v>0</v>
      </c>
      <c r="J226" s="123">
        <v>0</v>
      </c>
      <c r="K226" s="139">
        <v>0</v>
      </c>
      <c r="L226" s="123">
        <v>1</v>
      </c>
      <c r="M226" s="139">
        <v>1.5625E-2</v>
      </c>
      <c r="N226" s="123">
        <v>0</v>
      </c>
      <c r="O226" s="139">
        <v>0</v>
      </c>
      <c r="P226" s="123">
        <v>0</v>
      </c>
      <c r="Q226" s="139">
        <v>0</v>
      </c>
      <c r="R226" s="123">
        <v>0</v>
      </c>
      <c r="S226" s="139">
        <v>0</v>
      </c>
      <c r="T226" s="124">
        <v>1</v>
      </c>
      <c r="U226" s="141">
        <v>1.968503937007874E-3</v>
      </c>
    </row>
    <row r="227" spans="3:21" ht="15" customHeight="1" x14ac:dyDescent="0.25">
      <c r="C227" s="186" t="s">
        <v>297</v>
      </c>
      <c r="D227" s="187"/>
      <c r="E227" s="187"/>
      <c r="F227" s="187"/>
      <c r="G227" s="188"/>
      <c r="H227" s="138">
        <v>0</v>
      </c>
      <c r="I227" s="139">
        <v>0</v>
      </c>
      <c r="J227" s="123">
        <v>1</v>
      </c>
      <c r="K227" s="139">
        <v>1.6129032258064516E-2</v>
      </c>
      <c r="L227" s="123">
        <v>0</v>
      </c>
      <c r="M227" s="139">
        <v>0</v>
      </c>
      <c r="N227" s="123">
        <v>0</v>
      </c>
      <c r="O227" s="139">
        <v>0</v>
      </c>
      <c r="P227" s="123">
        <v>0</v>
      </c>
      <c r="Q227" s="139">
        <v>0</v>
      </c>
      <c r="R227" s="123">
        <v>0</v>
      </c>
      <c r="S227" s="139">
        <v>0</v>
      </c>
      <c r="T227" s="124">
        <v>1</v>
      </c>
      <c r="U227" s="141">
        <v>1.968503937007874E-3</v>
      </c>
    </row>
    <row r="228" spans="3:21" ht="15" customHeight="1" x14ac:dyDescent="0.25">
      <c r="C228" s="186" t="s">
        <v>298</v>
      </c>
      <c r="D228" s="187"/>
      <c r="E228" s="187"/>
      <c r="F228" s="187"/>
      <c r="G228" s="188"/>
      <c r="H228" s="138">
        <v>0</v>
      </c>
      <c r="I228" s="139">
        <v>0</v>
      </c>
      <c r="J228" s="123">
        <v>0</v>
      </c>
      <c r="K228" s="139">
        <v>0</v>
      </c>
      <c r="L228" s="123">
        <v>0</v>
      </c>
      <c r="M228" s="139">
        <v>0</v>
      </c>
      <c r="N228" s="123">
        <v>1</v>
      </c>
      <c r="O228" s="139">
        <v>0.01</v>
      </c>
      <c r="P228" s="123">
        <v>0</v>
      </c>
      <c r="Q228" s="139">
        <v>0</v>
      </c>
      <c r="R228" s="123">
        <v>0</v>
      </c>
      <c r="S228" s="139">
        <v>0</v>
      </c>
      <c r="T228" s="124">
        <v>1</v>
      </c>
      <c r="U228" s="141">
        <v>1.968503937007874E-3</v>
      </c>
    </row>
    <row r="229" spans="3:21" ht="15" customHeight="1" x14ac:dyDescent="0.25">
      <c r="C229" s="186" t="s">
        <v>299</v>
      </c>
      <c r="D229" s="187"/>
      <c r="E229" s="187"/>
      <c r="F229" s="187"/>
      <c r="G229" s="188"/>
      <c r="H229" s="138">
        <v>0</v>
      </c>
      <c r="I229" s="139">
        <v>0</v>
      </c>
      <c r="J229" s="123">
        <v>0</v>
      </c>
      <c r="K229" s="139">
        <v>0</v>
      </c>
      <c r="L229" s="123">
        <v>0</v>
      </c>
      <c r="M229" s="139">
        <v>0</v>
      </c>
      <c r="N229" s="123">
        <v>0</v>
      </c>
      <c r="O229" s="139">
        <v>0</v>
      </c>
      <c r="P229" s="123">
        <v>1</v>
      </c>
      <c r="Q229" s="140">
        <v>5.434782608695652E-3</v>
      </c>
      <c r="R229" s="123">
        <v>0</v>
      </c>
      <c r="S229" s="139">
        <v>0</v>
      </c>
      <c r="T229" s="124">
        <v>1</v>
      </c>
      <c r="U229" s="141">
        <v>1.968503937007874E-3</v>
      </c>
    </row>
    <row r="230" spans="3:21" ht="15" customHeight="1" x14ac:dyDescent="0.25">
      <c r="C230" s="186" t="s">
        <v>300</v>
      </c>
      <c r="D230" s="187"/>
      <c r="E230" s="187"/>
      <c r="F230" s="187"/>
      <c r="G230" s="188"/>
      <c r="H230" s="138">
        <v>0</v>
      </c>
      <c r="I230" s="139">
        <v>0</v>
      </c>
      <c r="J230" s="123">
        <v>0</v>
      </c>
      <c r="K230" s="139">
        <v>0</v>
      </c>
      <c r="L230" s="123">
        <v>0</v>
      </c>
      <c r="M230" s="139">
        <v>0</v>
      </c>
      <c r="N230" s="123">
        <v>0</v>
      </c>
      <c r="O230" s="139">
        <v>0</v>
      </c>
      <c r="P230" s="123">
        <v>1</v>
      </c>
      <c r="Q230" s="140">
        <v>5.434782608695652E-3</v>
      </c>
      <c r="R230" s="123">
        <v>0</v>
      </c>
      <c r="S230" s="139">
        <v>0</v>
      </c>
      <c r="T230" s="124">
        <v>1</v>
      </c>
      <c r="U230" s="141">
        <v>1.968503937007874E-3</v>
      </c>
    </row>
    <row r="231" spans="3:21" ht="15" customHeight="1" x14ac:dyDescent="0.25">
      <c r="C231" s="186" t="s">
        <v>301</v>
      </c>
      <c r="D231" s="187"/>
      <c r="E231" s="187"/>
      <c r="F231" s="187"/>
      <c r="G231" s="188"/>
      <c r="H231" s="138">
        <v>0</v>
      </c>
      <c r="I231" s="139">
        <v>0</v>
      </c>
      <c r="J231" s="123">
        <v>1</v>
      </c>
      <c r="K231" s="139">
        <v>1.6129032258064516E-2</v>
      </c>
      <c r="L231" s="123">
        <v>0</v>
      </c>
      <c r="M231" s="139">
        <v>0</v>
      </c>
      <c r="N231" s="123">
        <v>0</v>
      </c>
      <c r="O231" s="139">
        <v>0</v>
      </c>
      <c r="P231" s="123">
        <v>0</v>
      </c>
      <c r="Q231" s="139">
        <v>0</v>
      </c>
      <c r="R231" s="123">
        <v>0</v>
      </c>
      <c r="S231" s="139">
        <v>0</v>
      </c>
      <c r="T231" s="124">
        <v>1</v>
      </c>
      <c r="U231" s="141">
        <v>1.968503937007874E-3</v>
      </c>
    </row>
    <row r="232" spans="3:21" ht="15" customHeight="1" x14ac:dyDescent="0.25">
      <c r="C232" s="186" t="s">
        <v>302</v>
      </c>
      <c r="D232" s="187"/>
      <c r="E232" s="187"/>
      <c r="F232" s="187"/>
      <c r="G232" s="188"/>
      <c r="H232" s="138">
        <v>0</v>
      </c>
      <c r="I232" s="139">
        <v>0</v>
      </c>
      <c r="J232" s="123">
        <v>0</v>
      </c>
      <c r="K232" s="139">
        <v>0</v>
      </c>
      <c r="L232" s="123">
        <v>0</v>
      </c>
      <c r="M232" s="139">
        <v>0</v>
      </c>
      <c r="N232" s="123">
        <v>0</v>
      </c>
      <c r="O232" s="139">
        <v>0</v>
      </c>
      <c r="P232" s="123">
        <v>2</v>
      </c>
      <c r="Q232" s="139">
        <v>1.0869565217391304E-2</v>
      </c>
      <c r="R232" s="123">
        <v>0</v>
      </c>
      <c r="S232" s="139">
        <v>0</v>
      </c>
      <c r="T232" s="124">
        <v>2</v>
      </c>
      <c r="U232" s="141">
        <v>3.937007874015748E-3</v>
      </c>
    </row>
    <row r="233" spans="3:21" ht="15" customHeight="1" x14ac:dyDescent="0.25">
      <c r="C233" s="186" t="s">
        <v>303</v>
      </c>
      <c r="D233" s="187"/>
      <c r="E233" s="187"/>
      <c r="F233" s="187"/>
      <c r="G233" s="188"/>
      <c r="H233" s="138">
        <v>0</v>
      </c>
      <c r="I233" s="139">
        <v>0</v>
      </c>
      <c r="J233" s="123">
        <v>0</v>
      </c>
      <c r="K233" s="139">
        <v>0</v>
      </c>
      <c r="L233" s="123">
        <v>1</v>
      </c>
      <c r="M233" s="139">
        <v>1.5625E-2</v>
      </c>
      <c r="N233" s="123">
        <v>0</v>
      </c>
      <c r="O233" s="139">
        <v>0</v>
      </c>
      <c r="P233" s="123">
        <v>1</v>
      </c>
      <c r="Q233" s="140">
        <v>5.434782608695652E-3</v>
      </c>
      <c r="R233" s="123">
        <v>0</v>
      </c>
      <c r="S233" s="139">
        <v>0</v>
      </c>
      <c r="T233" s="124">
        <v>2</v>
      </c>
      <c r="U233" s="141">
        <v>3.937007874015748E-3</v>
      </c>
    </row>
    <row r="234" spans="3:21" ht="15" customHeight="1" x14ac:dyDescent="0.25">
      <c r="C234" s="186" t="s">
        <v>304</v>
      </c>
      <c r="D234" s="187"/>
      <c r="E234" s="187"/>
      <c r="F234" s="187"/>
      <c r="G234" s="188"/>
      <c r="H234" s="138">
        <v>0</v>
      </c>
      <c r="I234" s="139">
        <v>0</v>
      </c>
      <c r="J234" s="123">
        <v>0</v>
      </c>
      <c r="K234" s="139">
        <v>0</v>
      </c>
      <c r="L234" s="123">
        <v>0</v>
      </c>
      <c r="M234" s="139">
        <v>0</v>
      </c>
      <c r="N234" s="123">
        <v>0</v>
      </c>
      <c r="O234" s="139">
        <v>0</v>
      </c>
      <c r="P234" s="123">
        <v>1</v>
      </c>
      <c r="Q234" s="140">
        <v>5.434782608695652E-3</v>
      </c>
      <c r="R234" s="123">
        <v>0</v>
      </c>
      <c r="S234" s="139">
        <v>0</v>
      </c>
      <c r="T234" s="124">
        <v>1</v>
      </c>
      <c r="U234" s="141">
        <v>1.968503937007874E-3</v>
      </c>
    </row>
    <row r="235" spans="3:21" ht="15" customHeight="1" x14ac:dyDescent="0.25">
      <c r="C235" s="186" t="s">
        <v>305</v>
      </c>
      <c r="D235" s="187"/>
      <c r="E235" s="187"/>
      <c r="F235" s="187"/>
      <c r="G235" s="188"/>
      <c r="H235" s="138">
        <v>0</v>
      </c>
      <c r="I235" s="139">
        <v>0</v>
      </c>
      <c r="J235" s="123">
        <v>0</v>
      </c>
      <c r="K235" s="139">
        <v>0</v>
      </c>
      <c r="L235" s="123">
        <v>1</v>
      </c>
      <c r="M235" s="139">
        <v>1.5625E-2</v>
      </c>
      <c r="N235" s="123">
        <v>1</v>
      </c>
      <c r="O235" s="139">
        <v>0.01</v>
      </c>
      <c r="P235" s="123">
        <v>0</v>
      </c>
      <c r="Q235" s="139">
        <v>0</v>
      </c>
      <c r="R235" s="123">
        <v>0</v>
      </c>
      <c r="S235" s="139">
        <v>0</v>
      </c>
      <c r="T235" s="124">
        <v>2</v>
      </c>
      <c r="U235" s="141">
        <v>3.937007874015748E-3</v>
      </c>
    </row>
    <row r="236" spans="3:21" ht="15" customHeight="1" x14ac:dyDescent="0.25">
      <c r="C236" s="186" t="s">
        <v>306</v>
      </c>
      <c r="D236" s="187"/>
      <c r="E236" s="187"/>
      <c r="F236" s="187"/>
      <c r="G236" s="188"/>
      <c r="H236" s="138">
        <v>1</v>
      </c>
      <c r="I236" s="139">
        <v>1.785714285714286E-2</v>
      </c>
      <c r="J236" s="123">
        <v>0</v>
      </c>
      <c r="K236" s="139">
        <v>0</v>
      </c>
      <c r="L236" s="123">
        <v>0</v>
      </c>
      <c r="M236" s="139">
        <v>0</v>
      </c>
      <c r="N236" s="123">
        <v>0</v>
      </c>
      <c r="O236" s="139">
        <v>0</v>
      </c>
      <c r="P236" s="123">
        <v>0</v>
      </c>
      <c r="Q236" s="139">
        <v>0</v>
      </c>
      <c r="R236" s="123">
        <v>0</v>
      </c>
      <c r="S236" s="139">
        <v>0</v>
      </c>
      <c r="T236" s="124">
        <v>1</v>
      </c>
      <c r="U236" s="141">
        <v>1.968503937007874E-3</v>
      </c>
    </row>
    <row r="237" spans="3:21" ht="15" customHeight="1" x14ac:dyDescent="0.25">
      <c r="C237" s="186" t="s">
        <v>307</v>
      </c>
      <c r="D237" s="187"/>
      <c r="E237" s="187"/>
      <c r="F237" s="187"/>
      <c r="G237" s="188"/>
      <c r="H237" s="138">
        <v>0</v>
      </c>
      <c r="I237" s="139">
        <v>0</v>
      </c>
      <c r="J237" s="123">
        <v>0</v>
      </c>
      <c r="K237" s="139">
        <v>0</v>
      </c>
      <c r="L237" s="123">
        <v>1</v>
      </c>
      <c r="M237" s="139">
        <v>1.5625E-2</v>
      </c>
      <c r="N237" s="123">
        <v>0</v>
      </c>
      <c r="O237" s="139">
        <v>0</v>
      </c>
      <c r="P237" s="123">
        <v>0</v>
      </c>
      <c r="Q237" s="139">
        <v>0</v>
      </c>
      <c r="R237" s="123">
        <v>0</v>
      </c>
      <c r="S237" s="139">
        <v>0</v>
      </c>
      <c r="T237" s="124">
        <v>1</v>
      </c>
      <c r="U237" s="141">
        <v>1.968503937007874E-3</v>
      </c>
    </row>
    <row r="238" spans="3:21" ht="15" customHeight="1" x14ac:dyDescent="0.25">
      <c r="C238" s="186" t="s">
        <v>308</v>
      </c>
      <c r="D238" s="187"/>
      <c r="E238" s="187"/>
      <c r="F238" s="187"/>
      <c r="G238" s="188"/>
      <c r="H238" s="138">
        <v>0</v>
      </c>
      <c r="I238" s="139">
        <v>0</v>
      </c>
      <c r="J238" s="123">
        <v>0</v>
      </c>
      <c r="K238" s="139">
        <v>0</v>
      </c>
      <c r="L238" s="123">
        <v>1</v>
      </c>
      <c r="M238" s="139">
        <v>1.5625E-2</v>
      </c>
      <c r="N238" s="123">
        <v>0</v>
      </c>
      <c r="O238" s="139">
        <v>0</v>
      </c>
      <c r="P238" s="123">
        <v>0</v>
      </c>
      <c r="Q238" s="139">
        <v>0</v>
      </c>
      <c r="R238" s="123">
        <v>2</v>
      </c>
      <c r="S238" s="139">
        <v>4.7619047619047616E-2</v>
      </c>
      <c r="T238" s="124">
        <v>3</v>
      </c>
      <c r="U238" s="141">
        <v>5.905511811023622E-3</v>
      </c>
    </row>
    <row r="239" spans="3:21" ht="15" customHeight="1" x14ac:dyDescent="0.25">
      <c r="C239" s="186" t="s">
        <v>309</v>
      </c>
      <c r="D239" s="187"/>
      <c r="E239" s="187"/>
      <c r="F239" s="187"/>
      <c r="G239" s="188"/>
      <c r="H239" s="138">
        <v>0</v>
      </c>
      <c r="I239" s="139">
        <v>0</v>
      </c>
      <c r="J239" s="123">
        <v>0</v>
      </c>
      <c r="K239" s="139">
        <v>0</v>
      </c>
      <c r="L239" s="123">
        <v>0</v>
      </c>
      <c r="M239" s="139">
        <v>0</v>
      </c>
      <c r="N239" s="123">
        <v>0</v>
      </c>
      <c r="O239" s="139">
        <v>0</v>
      </c>
      <c r="P239" s="123">
        <v>1</v>
      </c>
      <c r="Q239" s="140">
        <v>5.434782608695652E-3</v>
      </c>
      <c r="R239" s="123">
        <v>1</v>
      </c>
      <c r="S239" s="139">
        <v>2.3809523809523808E-2</v>
      </c>
      <c r="T239" s="124">
        <v>2</v>
      </c>
      <c r="U239" s="141">
        <v>3.937007874015748E-3</v>
      </c>
    </row>
    <row r="240" spans="3:21" ht="15" customHeight="1" x14ac:dyDescent="0.25">
      <c r="C240" s="186" t="s">
        <v>310</v>
      </c>
      <c r="D240" s="187"/>
      <c r="E240" s="187"/>
      <c r="F240" s="187"/>
      <c r="G240" s="188"/>
      <c r="H240" s="138">
        <v>0</v>
      </c>
      <c r="I240" s="139">
        <v>0</v>
      </c>
      <c r="J240" s="123">
        <v>0</v>
      </c>
      <c r="K240" s="139">
        <v>0</v>
      </c>
      <c r="L240" s="123">
        <v>1</v>
      </c>
      <c r="M240" s="139">
        <v>1.5625E-2</v>
      </c>
      <c r="N240" s="123">
        <v>1</v>
      </c>
      <c r="O240" s="139">
        <v>0.01</v>
      </c>
      <c r="P240" s="123">
        <v>0</v>
      </c>
      <c r="Q240" s="139">
        <v>0</v>
      </c>
      <c r="R240" s="123">
        <v>1</v>
      </c>
      <c r="S240" s="139">
        <v>2.3809523809523808E-2</v>
      </c>
      <c r="T240" s="124">
        <v>3</v>
      </c>
      <c r="U240" s="141">
        <v>5.905511811023622E-3</v>
      </c>
    </row>
    <row r="241" spans="3:21" ht="15" customHeight="1" x14ac:dyDescent="0.25">
      <c r="C241" s="186" t="s">
        <v>311</v>
      </c>
      <c r="D241" s="187"/>
      <c r="E241" s="187"/>
      <c r="F241" s="187"/>
      <c r="G241" s="188"/>
      <c r="H241" s="138">
        <v>0</v>
      </c>
      <c r="I241" s="139">
        <v>0</v>
      </c>
      <c r="J241" s="123">
        <v>0</v>
      </c>
      <c r="K241" s="139">
        <v>0</v>
      </c>
      <c r="L241" s="123">
        <v>0</v>
      </c>
      <c r="M241" s="139">
        <v>0</v>
      </c>
      <c r="N241" s="123">
        <v>0</v>
      </c>
      <c r="O241" s="139">
        <v>0</v>
      </c>
      <c r="P241" s="123">
        <v>1</v>
      </c>
      <c r="Q241" s="140">
        <v>5.434782608695652E-3</v>
      </c>
      <c r="R241" s="123">
        <v>0</v>
      </c>
      <c r="S241" s="139">
        <v>0</v>
      </c>
      <c r="T241" s="124">
        <v>1</v>
      </c>
      <c r="U241" s="141">
        <v>1.968503937007874E-3</v>
      </c>
    </row>
    <row r="242" spans="3:21" ht="15" customHeight="1" x14ac:dyDescent="0.25">
      <c r="C242" s="186" t="s">
        <v>312</v>
      </c>
      <c r="D242" s="187"/>
      <c r="E242" s="187"/>
      <c r="F242" s="187"/>
      <c r="G242" s="188"/>
      <c r="H242" s="138">
        <v>0</v>
      </c>
      <c r="I242" s="139">
        <v>0</v>
      </c>
      <c r="J242" s="123">
        <v>0</v>
      </c>
      <c r="K242" s="139">
        <v>0</v>
      </c>
      <c r="L242" s="123">
        <v>0</v>
      </c>
      <c r="M242" s="139">
        <v>0</v>
      </c>
      <c r="N242" s="123">
        <v>0</v>
      </c>
      <c r="O242" s="139">
        <v>0</v>
      </c>
      <c r="P242" s="123">
        <v>1</v>
      </c>
      <c r="Q242" s="140">
        <v>5.434782608695652E-3</v>
      </c>
      <c r="R242" s="123">
        <v>0</v>
      </c>
      <c r="S242" s="139">
        <v>0</v>
      </c>
      <c r="T242" s="124">
        <v>1</v>
      </c>
      <c r="U242" s="141">
        <v>1.968503937007874E-3</v>
      </c>
    </row>
    <row r="243" spans="3:21" ht="15" customHeight="1" x14ac:dyDescent="0.25">
      <c r="C243" s="186" t="s">
        <v>313</v>
      </c>
      <c r="D243" s="187"/>
      <c r="E243" s="187"/>
      <c r="F243" s="187"/>
      <c r="G243" s="188"/>
      <c r="H243" s="138">
        <v>0</v>
      </c>
      <c r="I243" s="139">
        <v>0</v>
      </c>
      <c r="J243" s="123">
        <v>0</v>
      </c>
      <c r="K243" s="139">
        <v>0</v>
      </c>
      <c r="L243" s="123">
        <v>0</v>
      </c>
      <c r="M243" s="139">
        <v>0</v>
      </c>
      <c r="N243" s="123">
        <v>2</v>
      </c>
      <c r="O243" s="139">
        <v>0.02</v>
      </c>
      <c r="P243" s="123">
        <v>1</v>
      </c>
      <c r="Q243" s="140">
        <v>5.434782608695652E-3</v>
      </c>
      <c r="R243" s="123">
        <v>0</v>
      </c>
      <c r="S243" s="139">
        <v>0</v>
      </c>
      <c r="T243" s="124">
        <v>3</v>
      </c>
      <c r="U243" s="141">
        <v>5.905511811023622E-3</v>
      </c>
    </row>
    <row r="244" spans="3:21" ht="15" customHeight="1" x14ac:dyDescent="0.25">
      <c r="C244" s="186" t="s">
        <v>314</v>
      </c>
      <c r="D244" s="187"/>
      <c r="E244" s="187"/>
      <c r="F244" s="187"/>
      <c r="G244" s="188"/>
      <c r="H244" s="138">
        <v>0</v>
      </c>
      <c r="I244" s="139">
        <v>0</v>
      </c>
      <c r="J244" s="123">
        <v>0</v>
      </c>
      <c r="K244" s="139">
        <v>0</v>
      </c>
      <c r="L244" s="123">
        <v>1</v>
      </c>
      <c r="M244" s="139">
        <v>1.5625E-2</v>
      </c>
      <c r="N244" s="123">
        <v>0</v>
      </c>
      <c r="O244" s="139">
        <v>0</v>
      </c>
      <c r="P244" s="123">
        <v>1</v>
      </c>
      <c r="Q244" s="140">
        <v>5.434782608695652E-3</v>
      </c>
      <c r="R244" s="123">
        <v>0</v>
      </c>
      <c r="S244" s="139">
        <v>0</v>
      </c>
      <c r="T244" s="124">
        <v>2</v>
      </c>
      <c r="U244" s="141">
        <v>3.937007874015748E-3</v>
      </c>
    </row>
    <row r="245" spans="3:21" ht="15" customHeight="1" x14ac:dyDescent="0.25">
      <c r="C245" s="186" t="s">
        <v>315</v>
      </c>
      <c r="D245" s="187"/>
      <c r="E245" s="187"/>
      <c r="F245" s="187"/>
      <c r="G245" s="188"/>
      <c r="H245" s="138">
        <v>0</v>
      </c>
      <c r="I245" s="139">
        <v>0</v>
      </c>
      <c r="J245" s="123">
        <v>0</v>
      </c>
      <c r="K245" s="139">
        <v>0</v>
      </c>
      <c r="L245" s="123">
        <v>0</v>
      </c>
      <c r="M245" s="139">
        <v>0</v>
      </c>
      <c r="N245" s="123">
        <v>1</v>
      </c>
      <c r="O245" s="139">
        <v>0.01</v>
      </c>
      <c r="P245" s="123">
        <v>0</v>
      </c>
      <c r="Q245" s="139">
        <v>0</v>
      </c>
      <c r="R245" s="123">
        <v>1</v>
      </c>
      <c r="S245" s="139">
        <v>2.3809523809523808E-2</v>
      </c>
      <c r="T245" s="124">
        <v>2</v>
      </c>
      <c r="U245" s="141">
        <v>3.937007874015748E-3</v>
      </c>
    </row>
    <row r="246" spans="3:21" ht="15" customHeight="1" x14ac:dyDescent="0.25">
      <c r="C246" s="186" t="s">
        <v>316</v>
      </c>
      <c r="D246" s="187"/>
      <c r="E246" s="187"/>
      <c r="F246" s="187"/>
      <c r="G246" s="188"/>
      <c r="H246" s="138">
        <v>0</v>
      </c>
      <c r="I246" s="139">
        <v>0</v>
      </c>
      <c r="J246" s="123">
        <v>0</v>
      </c>
      <c r="K246" s="139">
        <v>0</v>
      </c>
      <c r="L246" s="123">
        <v>1</v>
      </c>
      <c r="M246" s="139">
        <v>1.5625E-2</v>
      </c>
      <c r="N246" s="123">
        <v>0</v>
      </c>
      <c r="O246" s="139">
        <v>0</v>
      </c>
      <c r="P246" s="123">
        <v>1</v>
      </c>
      <c r="Q246" s="140">
        <v>5.434782608695652E-3</v>
      </c>
      <c r="R246" s="123">
        <v>0</v>
      </c>
      <c r="S246" s="139">
        <v>0</v>
      </c>
      <c r="T246" s="124">
        <v>2</v>
      </c>
      <c r="U246" s="141">
        <v>3.937007874015748E-3</v>
      </c>
    </row>
    <row r="247" spans="3:21" ht="15" customHeight="1" x14ac:dyDescent="0.25">
      <c r="C247" s="186" t="s">
        <v>317</v>
      </c>
      <c r="D247" s="187"/>
      <c r="E247" s="187"/>
      <c r="F247" s="187"/>
      <c r="G247" s="188"/>
      <c r="H247" s="138">
        <v>0</v>
      </c>
      <c r="I247" s="139">
        <v>0</v>
      </c>
      <c r="J247" s="123">
        <v>0</v>
      </c>
      <c r="K247" s="139">
        <v>0</v>
      </c>
      <c r="L247" s="123">
        <v>0</v>
      </c>
      <c r="M247" s="139">
        <v>0</v>
      </c>
      <c r="N247" s="123">
        <v>0</v>
      </c>
      <c r="O247" s="139">
        <v>0</v>
      </c>
      <c r="P247" s="123">
        <v>2</v>
      </c>
      <c r="Q247" s="139">
        <v>1.0869565217391304E-2</v>
      </c>
      <c r="R247" s="123">
        <v>0</v>
      </c>
      <c r="S247" s="139">
        <v>0</v>
      </c>
      <c r="T247" s="124">
        <v>2</v>
      </c>
      <c r="U247" s="141">
        <v>3.937007874015748E-3</v>
      </c>
    </row>
    <row r="248" spans="3:21" ht="15" customHeight="1" x14ac:dyDescent="0.25">
      <c r="C248" s="186" t="s">
        <v>318</v>
      </c>
      <c r="D248" s="187"/>
      <c r="E248" s="187"/>
      <c r="F248" s="187"/>
      <c r="G248" s="188"/>
      <c r="H248" s="138">
        <v>0</v>
      </c>
      <c r="I248" s="139">
        <v>0</v>
      </c>
      <c r="J248" s="123">
        <v>1</v>
      </c>
      <c r="K248" s="139">
        <v>1.6129032258064516E-2</v>
      </c>
      <c r="L248" s="123">
        <v>0</v>
      </c>
      <c r="M248" s="139">
        <v>0</v>
      </c>
      <c r="N248" s="123">
        <v>0</v>
      </c>
      <c r="O248" s="139">
        <v>0</v>
      </c>
      <c r="P248" s="123">
        <v>0</v>
      </c>
      <c r="Q248" s="139">
        <v>0</v>
      </c>
      <c r="R248" s="123">
        <v>0</v>
      </c>
      <c r="S248" s="139">
        <v>0</v>
      </c>
      <c r="T248" s="124">
        <v>1</v>
      </c>
      <c r="U248" s="141">
        <v>1.968503937007874E-3</v>
      </c>
    </row>
    <row r="249" spans="3:21" ht="15" customHeight="1" x14ac:dyDescent="0.25">
      <c r="C249" s="186" t="s">
        <v>319</v>
      </c>
      <c r="D249" s="187"/>
      <c r="E249" s="187"/>
      <c r="F249" s="187"/>
      <c r="G249" s="188"/>
      <c r="H249" s="138">
        <v>0</v>
      </c>
      <c r="I249" s="139">
        <v>0</v>
      </c>
      <c r="J249" s="123">
        <v>0</v>
      </c>
      <c r="K249" s="139">
        <v>0</v>
      </c>
      <c r="L249" s="123">
        <v>0</v>
      </c>
      <c r="M249" s="139">
        <v>0</v>
      </c>
      <c r="N249" s="123">
        <v>1</v>
      </c>
      <c r="O249" s="139">
        <v>0.01</v>
      </c>
      <c r="P249" s="123">
        <v>1</v>
      </c>
      <c r="Q249" s="140">
        <v>5.434782608695652E-3</v>
      </c>
      <c r="R249" s="123">
        <v>1</v>
      </c>
      <c r="S249" s="139">
        <v>2.3809523809523808E-2</v>
      </c>
      <c r="T249" s="124">
        <v>3</v>
      </c>
      <c r="U249" s="141">
        <v>5.905511811023622E-3</v>
      </c>
    </row>
    <row r="250" spans="3:21" ht="15" customHeight="1" x14ac:dyDescent="0.25">
      <c r="C250" s="186" t="s">
        <v>320</v>
      </c>
      <c r="D250" s="187"/>
      <c r="E250" s="187"/>
      <c r="F250" s="187"/>
      <c r="G250" s="188"/>
      <c r="H250" s="138">
        <v>1</v>
      </c>
      <c r="I250" s="139">
        <v>1.785714285714286E-2</v>
      </c>
      <c r="J250" s="123">
        <v>0</v>
      </c>
      <c r="K250" s="139">
        <v>0</v>
      </c>
      <c r="L250" s="123">
        <v>0</v>
      </c>
      <c r="M250" s="139">
        <v>0</v>
      </c>
      <c r="N250" s="123">
        <v>0</v>
      </c>
      <c r="O250" s="139">
        <v>0</v>
      </c>
      <c r="P250" s="123">
        <v>0</v>
      </c>
      <c r="Q250" s="139">
        <v>0</v>
      </c>
      <c r="R250" s="123">
        <v>0</v>
      </c>
      <c r="S250" s="139">
        <v>0</v>
      </c>
      <c r="T250" s="124">
        <v>1</v>
      </c>
      <c r="U250" s="141">
        <v>1.968503937007874E-3</v>
      </c>
    </row>
    <row r="251" spans="3:21" ht="15" customHeight="1" x14ac:dyDescent="0.25">
      <c r="C251" s="186" t="s">
        <v>321</v>
      </c>
      <c r="D251" s="187"/>
      <c r="E251" s="187"/>
      <c r="F251" s="187"/>
      <c r="G251" s="188"/>
      <c r="H251" s="138">
        <v>0</v>
      </c>
      <c r="I251" s="139">
        <v>0</v>
      </c>
      <c r="J251" s="123">
        <v>0</v>
      </c>
      <c r="K251" s="139">
        <v>0</v>
      </c>
      <c r="L251" s="123">
        <v>0</v>
      </c>
      <c r="M251" s="139">
        <v>0</v>
      </c>
      <c r="N251" s="123">
        <v>0</v>
      </c>
      <c r="O251" s="139">
        <v>0</v>
      </c>
      <c r="P251" s="123">
        <v>1</v>
      </c>
      <c r="Q251" s="140">
        <v>5.434782608695652E-3</v>
      </c>
      <c r="R251" s="123">
        <v>0</v>
      </c>
      <c r="S251" s="139">
        <v>0</v>
      </c>
      <c r="T251" s="124">
        <v>1</v>
      </c>
      <c r="U251" s="141">
        <v>1.968503937007874E-3</v>
      </c>
    </row>
    <row r="252" spans="3:21" ht="15" customHeight="1" x14ac:dyDescent="0.25">
      <c r="C252" s="186" t="s">
        <v>322</v>
      </c>
      <c r="D252" s="187"/>
      <c r="E252" s="187"/>
      <c r="F252" s="187"/>
      <c r="G252" s="188"/>
      <c r="H252" s="138">
        <v>0</v>
      </c>
      <c r="I252" s="139">
        <v>0</v>
      </c>
      <c r="J252" s="123">
        <v>0</v>
      </c>
      <c r="K252" s="139">
        <v>0</v>
      </c>
      <c r="L252" s="123">
        <v>0</v>
      </c>
      <c r="M252" s="139">
        <v>0</v>
      </c>
      <c r="N252" s="123">
        <v>1</v>
      </c>
      <c r="O252" s="139">
        <v>0.01</v>
      </c>
      <c r="P252" s="123">
        <v>0</v>
      </c>
      <c r="Q252" s="139">
        <v>0</v>
      </c>
      <c r="R252" s="123">
        <v>0</v>
      </c>
      <c r="S252" s="139">
        <v>0</v>
      </c>
      <c r="T252" s="124">
        <v>1</v>
      </c>
      <c r="U252" s="141">
        <v>1.968503937007874E-3</v>
      </c>
    </row>
    <row r="253" spans="3:21" ht="15" customHeight="1" x14ac:dyDescent="0.25">
      <c r="C253" s="186" t="s">
        <v>323</v>
      </c>
      <c r="D253" s="187"/>
      <c r="E253" s="187"/>
      <c r="F253" s="187"/>
      <c r="G253" s="188"/>
      <c r="H253" s="138">
        <v>0</v>
      </c>
      <c r="I253" s="139">
        <v>0</v>
      </c>
      <c r="J253" s="123">
        <v>1</v>
      </c>
      <c r="K253" s="139">
        <v>1.6129032258064516E-2</v>
      </c>
      <c r="L253" s="123">
        <v>0</v>
      </c>
      <c r="M253" s="139">
        <v>0</v>
      </c>
      <c r="N253" s="123">
        <v>2</v>
      </c>
      <c r="O253" s="139">
        <v>0.02</v>
      </c>
      <c r="P253" s="123">
        <v>0</v>
      </c>
      <c r="Q253" s="139">
        <v>0</v>
      </c>
      <c r="R253" s="123">
        <v>0</v>
      </c>
      <c r="S253" s="139">
        <v>0</v>
      </c>
      <c r="T253" s="124">
        <v>3</v>
      </c>
      <c r="U253" s="141">
        <v>5.905511811023622E-3</v>
      </c>
    </row>
    <row r="254" spans="3:21" ht="15" customHeight="1" x14ac:dyDescent="0.25">
      <c r="C254" s="186" t="s">
        <v>324</v>
      </c>
      <c r="D254" s="187"/>
      <c r="E254" s="187"/>
      <c r="F254" s="187"/>
      <c r="G254" s="188"/>
      <c r="H254" s="138">
        <v>0</v>
      </c>
      <c r="I254" s="139">
        <v>0</v>
      </c>
      <c r="J254" s="123">
        <v>0</v>
      </c>
      <c r="K254" s="139">
        <v>0</v>
      </c>
      <c r="L254" s="123">
        <v>0</v>
      </c>
      <c r="M254" s="139">
        <v>0</v>
      </c>
      <c r="N254" s="123">
        <v>3</v>
      </c>
      <c r="O254" s="139">
        <v>0.03</v>
      </c>
      <c r="P254" s="123">
        <v>0</v>
      </c>
      <c r="Q254" s="139">
        <v>0</v>
      </c>
      <c r="R254" s="123">
        <v>1</v>
      </c>
      <c r="S254" s="139">
        <v>2.3809523809523808E-2</v>
      </c>
      <c r="T254" s="124">
        <v>4</v>
      </c>
      <c r="U254" s="141">
        <v>7.874015748031496E-3</v>
      </c>
    </row>
    <row r="255" spans="3:21" ht="15" customHeight="1" x14ac:dyDescent="0.25">
      <c r="C255" s="186" t="s">
        <v>325</v>
      </c>
      <c r="D255" s="187"/>
      <c r="E255" s="187"/>
      <c r="F255" s="187"/>
      <c r="G255" s="188"/>
      <c r="H255" s="138">
        <v>0</v>
      </c>
      <c r="I255" s="139">
        <v>0</v>
      </c>
      <c r="J255" s="123">
        <v>1</v>
      </c>
      <c r="K255" s="139">
        <v>1.6129032258064516E-2</v>
      </c>
      <c r="L255" s="123">
        <v>0</v>
      </c>
      <c r="M255" s="139">
        <v>0</v>
      </c>
      <c r="N255" s="123">
        <v>0</v>
      </c>
      <c r="O255" s="139">
        <v>0</v>
      </c>
      <c r="P255" s="123">
        <v>0</v>
      </c>
      <c r="Q255" s="139">
        <v>0</v>
      </c>
      <c r="R255" s="123">
        <v>0</v>
      </c>
      <c r="S255" s="139">
        <v>0</v>
      </c>
      <c r="T255" s="124">
        <v>1</v>
      </c>
      <c r="U255" s="141">
        <v>1.968503937007874E-3</v>
      </c>
    </row>
    <row r="256" spans="3:21" ht="15" customHeight="1" x14ac:dyDescent="0.25">
      <c r="C256" s="186" t="s">
        <v>326</v>
      </c>
      <c r="D256" s="187"/>
      <c r="E256" s="187"/>
      <c r="F256" s="187"/>
      <c r="G256" s="188"/>
      <c r="H256" s="138">
        <v>0</v>
      </c>
      <c r="I256" s="139">
        <v>0</v>
      </c>
      <c r="J256" s="123">
        <v>0</v>
      </c>
      <c r="K256" s="139">
        <v>0</v>
      </c>
      <c r="L256" s="123">
        <v>1</v>
      </c>
      <c r="M256" s="139">
        <v>1.5625E-2</v>
      </c>
      <c r="N256" s="123">
        <v>0</v>
      </c>
      <c r="O256" s="139">
        <v>0</v>
      </c>
      <c r="P256" s="123">
        <v>0</v>
      </c>
      <c r="Q256" s="139">
        <v>0</v>
      </c>
      <c r="R256" s="123">
        <v>0</v>
      </c>
      <c r="S256" s="139">
        <v>0</v>
      </c>
      <c r="T256" s="124">
        <v>1</v>
      </c>
      <c r="U256" s="141">
        <v>1.968503937007874E-3</v>
      </c>
    </row>
    <row r="257" spans="1:21" ht="15" customHeight="1" x14ac:dyDescent="0.25">
      <c r="A257" s="1"/>
      <c r="C257" s="186" t="s">
        <v>327</v>
      </c>
      <c r="D257" s="187"/>
      <c r="E257" s="187"/>
      <c r="F257" s="187"/>
      <c r="G257" s="188"/>
      <c r="H257" s="138">
        <v>1</v>
      </c>
      <c r="I257" s="139">
        <v>1.785714285714286E-2</v>
      </c>
      <c r="J257" s="123">
        <v>0</v>
      </c>
      <c r="K257" s="139">
        <v>0</v>
      </c>
      <c r="L257" s="123">
        <v>0</v>
      </c>
      <c r="M257" s="139">
        <v>0</v>
      </c>
      <c r="N257" s="123">
        <v>0</v>
      </c>
      <c r="O257" s="139">
        <v>0</v>
      </c>
      <c r="P257" s="123">
        <v>0</v>
      </c>
      <c r="Q257" s="139">
        <v>0</v>
      </c>
      <c r="R257" s="123">
        <v>0</v>
      </c>
      <c r="S257" s="139">
        <v>0</v>
      </c>
      <c r="T257" s="124">
        <v>1</v>
      </c>
      <c r="U257" s="141">
        <v>1.968503937007874E-3</v>
      </c>
    </row>
    <row r="258" spans="1:21" ht="15" customHeight="1" x14ac:dyDescent="0.25">
      <c r="A258" s="1"/>
      <c r="C258" s="186" t="s">
        <v>328</v>
      </c>
      <c r="D258" s="187"/>
      <c r="E258" s="187"/>
      <c r="F258" s="187"/>
      <c r="G258" s="188"/>
      <c r="H258" s="138">
        <v>0</v>
      </c>
      <c r="I258" s="139">
        <v>0</v>
      </c>
      <c r="J258" s="123">
        <v>1</v>
      </c>
      <c r="K258" s="139">
        <v>1.6129032258064516E-2</v>
      </c>
      <c r="L258" s="123">
        <v>1</v>
      </c>
      <c r="M258" s="139">
        <v>1.5625E-2</v>
      </c>
      <c r="N258" s="123">
        <v>1</v>
      </c>
      <c r="O258" s="139">
        <v>0.01</v>
      </c>
      <c r="P258" s="123">
        <v>0</v>
      </c>
      <c r="Q258" s="139">
        <v>0</v>
      </c>
      <c r="R258" s="123">
        <v>0</v>
      </c>
      <c r="S258" s="139">
        <v>0</v>
      </c>
      <c r="T258" s="124">
        <v>3</v>
      </c>
      <c r="U258" s="141">
        <v>5.905511811023622E-3</v>
      </c>
    </row>
    <row r="259" spans="1:21" ht="15" customHeight="1" x14ac:dyDescent="0.25">
      <c r="A259" s="1"/>
      <c r="C259" s="186" t="s">
        <v>329</v>
      </c>
      <c r="D259" s="187"/>
      <c r="E259" s="187"/>
      <c r="F259" s="187"/>
      <c r="G259" s="188"/>
      <c r="H259" s="138">
        <v>0</v>
      </c>
      <c r="I259" s="139">
        <v>0</v>
      </c>
      <c r="J259" s="123">
        <v>0</v>
      </c>
      <c r="K259" s="139">
        <v>0</v>
      </c>
      <c r="L259" s="123">
        <v>0</v>
      </c>
      <c r="M259" s="139">
        <v>0</v>
      </c>
      <c r="N259" s="123">
        <v>0</v>
      </c>
      <c r="O259" s="139">
        <v>0</v>
      </c>
      <c r="P259" s="123">
        <v>0</v>
      </c>
      <c r="Q259" s="139">
        <v>0</v>
      </c>
      <c r="R259" s="123">
        <v>1</v>
      </c>
      <c r="S259" s="139">
        <v>2.3809523809523808E-2</v>
      </c>
      <c r="T259" s="124">
        <v>1</v>
      </c>
      <c r="U259" s="141">
        <v>1.968503937007874E-3</v>
      </c>
    </row>
    <row r="260" spans="1:21" ht="15" customHeight="1" x14ac:dyDescent="0.25">
      <c r="A260" s="1"/>
      <c r="C260" s="186" t="s">
        <v>330</v>
      </c>
      <c r="D260" s="187"/>
      <c r="E260" s="187"/>
      <c r="F260" s="187"/>
      <c r="G260" s="188"/>
      <c r="H260" s="138">
        <v>0</v>
      </c>
      <c r="I260" s="139">
        <v>0</v>
      </c>
      <c r="J260" s="123">
        <v>0</v>
      </c>
      <c r="K260" s="139">
        <v>0</v>
      </c>
      <c r="L260" s="123">
        <v>0</v>
      </c>
      <c r="M260" s="139">
        <v>0</v>
      </c>
      <c r="N260" s="123">
        <v>2</v>
      </c>
      <c r="O260" s="139">
        <v>0.02</v>
      </c>
      <c r="P260" s="123">
        <v>0</v>
      </c>
      <c r="Q260" s="139">
        <v>0</v>
      </c>
      <c r="R260" s="123">
        <v>0</v>
      </c>
      <c r="S260" s="139">
        <v>0</v>
      </c>
      <c r="T260" s="124">
        <v>2</v>
      </c>
      <c r="U260" s="141">
        <v>3.937007874015748E-3</v>
      </c>
    </row>
    <row r="261" spans="1:21" ht="15" customHeight="1" x14ac:dyDescent="0.25">
      <c r="A261" s="1"/>
      <c r="C261" s="186" t="s">
        <v>331</v>
      </c>
      <c r="D261" s="187"/>
      <c r="E261" s="187"/>
      <c r="F261" s="187"/>
      <c r="G261" s="188"/>
      <c r="H261" s="138">
        <v>0</v>
      </c>
      <c r="I261" s="139">
        <v>0</v>
      </c>
      <c r="J261" s="123">
        <v>0</v>
      </c>
      <c r="K261" s="139">
        <v>0</v>
      </c>
      <c r="L261" s="123">
        <v>0</v>
      </c>
      <c r="M261" s="139">
        <v>0</v>
      </c>
      <c r="N261" s="123">
        <v>0</v>
      </c>
      <c r="O261" s="139">
        <v>0</v>
      </c>
      <c r="P261" s="123">
        <v>1</v>
      </c>
      <c r="Q261" s="140">
        <v>5.434782608695652E-3</v>
      </c>
      <c r="R261" s="123">
        <v>0</v>
      </c>
      <c r="S261" s="139">
        <v>0</v>
      </c>
      <c r="T261" s="124">
        <v>1</v>
      </c>
      <c r="U261" s="141">
        <v>1.968503937007874E-3</v>
      </c>
    </row>
    <row r="262" spans="1:21" ht="15" customHeight="1" x14ac:dyDescent="0.25">
      <c r="A262" s="1"/>
      <c r="C262" s="186" t="s">
        <v>332</v>
      </c>
      <c r="D262" s="187"/>
      <c r="E262" s="187"/>
      <c r="F262" s="187"/>
      <c r="G262" s="188"/>
      <c r="H262" s="138">
        <v>0</v>
      </c>
      <c r="I262" s="139">
        <v>0</v>
      </c>
      <c r="J262" s="123">
        <v>0</v>
      </c>
      <c r="K262" s="139">
        <v>0</v>
      </c>
      <c r="L262" s="123">
        <v>0</v>
      </c>
      <c r="M262" s="139">
        <v>0</v>
      </c>
      <c r="N262" s="123">
        <v>1</v>
      </c>
      <c r="O262" s="139">
        <v>0.01</v>
      </c>
      <c r="P262" s="123">
        <v>0</v>
      </c>
      <c r="Q262" s="139">
        <v>0</v>
      </c>
      <c r="R262" s="123">
        <v>0</v>
      </c>
      <c r="S262" s="139">
        <v>0</v>
      </c>
      <c r="T262" s="124">
        <v>1</v>
      </c>
      <c r="U262" s="141">
        <v>1.968503937007874E-3</v>
      </c>
    </row>
    <row r="263" spans="1:21" ht="15" customHeight="1" x14ac:dyDescent="0.25">
      <c r="A263" s="1"/>
      <c r="C263" s="186" t="s">
        <v>333</v>
      </c>
      <c r="D263" s="187"/>
      <c r="E263" s="187"/>
      <c r="F263" s="187"/>
      <c r="G263" s="188"/>
      <c r="H263" s="138">
        <v>0</v>
      </c>
      <c r="I263" s="139">
        <v>0</v>
      </c>
      <c r="J263" s="123">
        <v>0</v>
      </c>
      <c r="K263" s="139">
        <v>0</v>
      </c>
      <c r="L263" s="123">
        <v>0</v>
      </c>
      <c r="M263" s="139">
        <v>0</v>
      </c>
      <c r="N263" s="123">
        <v>1</v>
      </c>
      <c r="O263" s="139">
        <v>0.01</v>
      </c>
      <c r="P263" s="123">
        <v>0</v>
      </c>
      <c r="Q263" s="139">
        <v>0</v>
      </c>
      <c r="R263" s="123">
        <v>0</v>
      </c>
      <c r="S263" s="139">
        <v>0</v>
      </c>
      <c r="T263" s="124">
        <v>1</v>
      </c>
      <c r="U263" s="141">
        <v>1.968503937007874E-3</v>
      </c>
    </row>
    <row r="264" spans="1:21" ht="15" customHeight="1" x14ac:dyDescent="0.25">
      <c r="A264" s="1"/>
      <c r="C264" s="186" t="s">
        <v>334</v>
      </c>
      <c r="D264" s="187"/>
      <c r="E264" s="187"/>
      <c r="F264" s="187"/>
      <c r="G264" s="188"/>
      <c r="H264" s="138">
        <v>0</v>
      </c>
      <c r="I264" s="139">
        <v>0</v>
      </c>
      <c r="J264" s="123">
        <v>1</v>
      </c>
      <c r="K264" s="139">
        <v>1.6129032258064516E-2</v>
      </c>
      <c r="L264" s="123">
        <v>0</v>
      </c>
      <c r="M264" s="139">
        <v>0</v>
      </c>
      <c r="N264" s="123">
        <v>0</v>
      </c>
      <c r="O264" s="139">
        <v>0</v>
      </c>
      <c r="P264" s="123">
        <v>0</v>
      </c>
      <c r="Q264" s="139">
        <v>0</v>
      </c>
      <c r="R264" s="123">
        <v>0</v>
      </c>
      <c r="S264" s="139">
        <v>0</v>
      </c>
      <c r="T264" s="124">
        <v>1</v>
      </c>
      <c r="U264" s="141">
        <v>1.968503937007874E-3</v>
      </c>
    </row>
    <row r="265" spans="1:21" ht="15" customHeight="1" x14ac:dyDescent="0.25">
      <c r="A265" s="1"/>
      <c r="C265" s="186" t="s">
        <v>335</v>
      </c>
      <c r="D265" s="187"/>
      <c r="E265" s="187"/>
      <c r="F265" s="187"/>
      <c r="G265" s="188"/>
      <c r="H265" s="138">
        <v>0</v>
      </c>
      <c r="I265" s="139">
        <v>0</v>
      </c>
      <c r="J265" s="123">
        <v>0</v>
      </c>
      <c r="K265" s="139">
        <v>0</v>
      </c>
      <c r="L265" s="123">
        <v>1</v>
      </c>
      <c r="M265" s="139">
        <v>1.5625E-2</v>
      </c>
      <c r="N265" s="123">
        <v>1</v>
      </c>
      <c r="O265" s="139">
        <v>0.01</v>
      </c>
      <c r="P265" s="123">
        <v>0</v>
      </c>
      <c r="Q265" s="139">
        <v>0</v>
      </c>
      <c r="R265" s="123">
        <v>0</v>
      </c>
      <c r="S265" s="139">
        <v>0</v>
      </c>
      <c r="T265" s="124">
        <v>2</v>
      </c>
      <c r="U265" s="141">
        <v>3.937007874015748E-3</v>
      </c>
    </row>
    <row r="266" spans="1:21" ht="15" customHeight="1" x14ac:dyDescent="0.25">
      <c r="A266" s="1"/>
      <c r="C266" s="186" t="s">
        <v>336</v>
      </c>
      <c r="D266" s="187"/>
      <c r="E266" s="187"/>
      <c r="F266" s="187"/>
      <c r="G266" s="188"/>
      <c r="H266" s="138">
        <v>1</v>
      </c>
      <c r="I266" s="139">
        <v>1.785714285714286E-2</v>
      </c>
      <c r="J266" s="123">
        <v>0</v>
      </c>
      <c r="K266" s="139">
        <v>0</v>
      </c>
      <c r="L266" s="123">
        <v>0</v>
      </c>
      <c r="M266" s="139">
        <v>0</v>
      </c>
      <c r="N266" s="123">
        <v>1</v>
      </c>
      <c r="O266" s="139">
        <v>0.01</v>
      </c>
      <c r="P266" s="123">
        <v>0</v>
      </c>
      <c r="Q266" s="139">
        <v>0</v>
      </c>
      <c r="R266" s="123">
        <v>0</v>
      </c>
      <c r="S266" s="139">
        <v>0</v>
      </c>
      <c r="T266" s="124">
        <v>2</v>
      </c>
      <c r="U266" s="141">
        <v>3.937007874015748E-3</v>
      </c>
    </row>
    <row r="267" spans="1:21" ht="15" customHeight="1" x14ac:dyDescent="0.25">
      <c r="A267" s="1"/>
      <c r="C267" s="186" t="s">
        <v>337</v>
      </c>
      <c r="D267" s="187"/>
      <c r="E267" s="187"/>
      <c r="F267" s="187"/>
      <c r="G267" s="188"/>
      <c r="H267" s="138">
        <v>0</v>
      </c>
      <c r="I267" s="139">
        <v>0</v>
      </c>
      <c r="J267" s="123">
        <v>0</v>
      </c>
      <c r="K267" s="139">
        <v>0</v>
      </c>
      <c r="L267" s="123">
        <v>0</v>
      </c>
      <c r="M267" s="139">
        <v>0</v>
      </c>
      <c r="N267" s="123">
        <v>1</v>
      </c>
      <c r="O267" s="139">
        <v>0.01</v>
      </c>
      <c r="P267" s="123">
        <v>0</v>
      </c>
      <c r="Q267" s="139">
        <v>0</v>
      </c>
      <c r="R267" s="123">
        <v>0</v>
      </c>
      <c r="S267" s="139">
        <v>0</v>
      </c>
      <c r="T267" s="124">
        <v>1</v>
      </c>
      <c r="U267" s="141">
        <v>1.968503937007874E-3</v>
      </c>
    </row>
    <row r="268" spans="1:21" ht="15" customHeight="1" x14ac:dyDescent="0.25">
      <c r="A268" s="1"/>
      <c r="C268" s="186" t="s">
        <v>338</v>
      </c>
      <c r="D268" s="187"/>
      <c r="E268" s="187"/>
      <c r="F268" s="187"/>
      <c r="G268" s="188"/>
      <c r="H268" s="138">
        <v>0</v>
      </c>
      <c r="I268" s="139">
        <v>0</v>
      </c>
      <c r="J268" s="123">
        <v>0</v>
      </c>
      <c r="K268" s="139">
        <v>0</v>
      </c>
      <c r="L268" s="123">
        <v>0</v>
      </c>
      <c r="M268" s="139">
        <v>0</v>
      </c>
      <c r="N268" s="123">
        <v>0</v>
      </c>
      <c r="O268" s="139">
        <v>0</v>
      </c>
      <c r="P268" s="123">
        <v>1</v>
      </c>
      <c r="Q268" s="140">
        <v>5.434782608695652E-3</v>
      </c>
      <c r="R268" s="123">
        <v>0</v>
      </c>
      <c r="S268" s="139">
        <v>0</v>
      </c>
      <c r="T268" s="124">
        <v>1</v>
      </c>
      <c r="U268" s="141">
        <v>1.968503937007874E-3</v>
      </c>
    </row>
    <row r="269" spans="1:21" ht="15" customHeight="1" x14ac:dyDescent="0.25">
      <c r="A269" s="1"/>
      <c r="C269" s="186" t="s">
        <v>339</v>
      </c>
      <c r="D269" s="187"/>
      <c r="E269" s="187"/>
      <c r="F269" s="187"/>
      <c r="G269" s="188"/>
      <c r="H269" s="138">
        <v>0</v>
      </c>
      <c r="I269" s="139">
        <v>0</v>
      </c>
      <c r="J269" s="123">
        <v>1</v>
      </c>
      <c r="K269" s="139">
        <v>1.6129032258064516E-2</v>
      </c>
      <c r="L269" s="123">
        <v>0</v>
      </c>
      <c r="M269" s="139">
        <v>0</v>
      </c>
      <c r="N269" s="123">
        <v>1</v>
      </c>
      <c r="O269" s="139">
        <v>0.01</v>
      </c>
      <c r="P269" s="123">
        <v>0</v>
      </c>
      <c r="Q269" s="139">
        <v>0</v>
      </c>
      <c r="R269" s="123">
        <v>0</v>
      </c>
      <c r="S269" s="139">
        <v>0</v>
      </c>
      <c r="T269" s="124">
        <v>2</v>
      </c>
      <c r="U269" s="141">
        <v>3.937007874015748E-3</v>
      </c>
    </row>
    <row r="270" spans="1:21" ht="15" customHeight="1" x14ac:dyDescent="0.25">
      <c r="A270" s="5" t="s">
        <v>22</v>
      </c>
      <c r="C270" s="186" t="s">
        <v>340</v>
      </c>
      <c r="D270" s="187"/>
      <c r="E270" s="187"/>
      <c r="F270" s="187"/>
      <c r="G270" s="188"/>
      <c r="H270" s="138">
        <v>0</v>
      </c>
      <c r="I270" s="139">
        <v>0</v>
      </c>
      <c r="J270" s="123">
        <v>0</v>
      </c>
      <c r="K270" s="139">
        <v>0</v>
      </c>
      <c r="L270" s="123">
        <v>0</v>
      </c>
      <c r="M270" s="139">
        <v>0</v>
      </c>
      <c r="N270" s="123">
        <v>1</v>
      </c>
      <c r="O270" s="139">
        <v>0.01</v>
      </c>
      <c r="P270" s="123">
        <v>0</v>
      </c>
      <c r="Q270" s="139">
        <v>0</v>
      </c>
      <c r="R270" s="123">
        <v>0</v>
      </c>
      <c r="S270" s="139">
        <v>0</v>
      </c>
      <c r="T270" s="124">
        <v>1</v>
      </c>
      <c r="U270" s="141">
        <v>1.968503937007874E-3</v>
      </c>
    </row>
    <row r="271" spans="1:21" s="52" customFormat="1" ht="15" customHeight="1" x14ac:dyDescent="0.25">
      <c r="A271" s="5"/>
      <c r="C271" s="186" t="s">
        <v>341</v>
      </c>
      <c r="D271" s="187"/>
      <c r="E271" s="187"/>
      <c r="F271" s="187"/>
      <c r="G271" s="188"/>
      <c r="H271" s="138">
        <v>0</v>
      </c>
      <c r="I271" s="139">
        <v>0</v>
      </c>
      <c r="J271" s="123">
        <v>0</v>
      </c>
      <c r="K271" s="139">
        <v>0</v>
      </c>
      <c r="L271" s="123">
        <v>0</v>
      </c>
      <c r="M271" s="139">
        <v>0</v>
      </c>
      <c r="N271" s="123">
        <v>0</v>
      </c>
      <c r="O271" s="139">
        <v>0</v>
      </c>
      <c r="P271" s="123">
        <v>0</v>
      </c>
      <c r="Q271" s="139">
        <v>0</v>
      </c>
      <c r="R271" s="123">
        <v>1</v>
      </c>
      <c r="S271" s="139">
        <v>2.3809523809523808E-2</v>
      </c>
      <c r="T271" s="124">
        <v>1</v>
      </c>
      <c r="U271" s="141">
        <v>1.968503937007874E-3</v>
      </c>
    </row>
    <row r="272" spans="1:21" s="52" customFormat="1" ht="15" customHeight="1" x14ac:dyDescent="0.25">
      <c r="A272" s="5"/>
      <c r="C272" s="186" t="s">
        <v>342</v>
      </c>
      <c r="D272" s="187"/>
      <c r="E272" s="187"/>
      <c r="F272" s="187"/>
      <c r="G272" s="188"/>
      <c r="H272" s="138">
        <v>0</v>
      </c>
      <c r="I272" s="139">
        <v>0</v>
      </c>
      <c r="J272" s="123">
        <v>1</v>
      </c>
      <c r="K272" s="139">
        <v>1.6129032258064516E-2</v>
      </c>
      <c r="L272" s="123">
        <v>0</v>
      </c>
      <c r="M272" s="139">
        <v>0</v>
      </c>
      <c r="N272" s="123">
        <v>0</v>
      </c>
      <c r="O272" s="139">
        <v>0</v>
      </c>
      <c r="P272" s="123">
        <v>0</v>
      </c>
      <c r="Q272" s="139">
        <v>0</v>
      </c>
      <c r="R272" s="123">
        <v>0</v>
      </c>
      <c r="S272" s="139">
        <v>0</v>
      </c>
      <c r="T272" s="124">
        <v>1</v>
      </c>
      <c r="U272" s="141">
        <v>1.968503937007874E-3</v>
      </c>
    </row>
    <row r="273" spans="1:21" s="52" customFormat="1" ht="15" customHeight="1" x14ac:dyDescent="0.25">
      <c r="A273" s="5"/>
      <c r="C273" s="186" t="s">
        <v>343</v>
      </c>
      <c r="D273" s="187"/>
      <c r="E273" s="187"/>
      <c r="F273" s="187"/>
      <c r="G273" s="188"/>
      <c r="H273" s="138">
        <v>1</v>
      </c>
      <c r="I273" s="139">
        <v>1.785714285714286E-2</v>
      </c>
      <c r="J273" s="123">
        <v>0</v>
      </c>
      <c r="K273" s="139">
        <v>0</v>
      </c>
      <c r="L273" s="123">
        <v>0</v>
      </c>
      <c r="M273" s="139">
        <v>0</v>
      </c>
      <c r="N273" s="123">
        <v>0</v>
      </c>
      <c r="O273" s="139">
        <v>0</v>
      </c>
      <c r="P273" s="123">
        <v>0</v>
      </c>
      <c r="Q273" s="139">
        <v>0</v>
      </c>
      <c r="R273" s="123">
        <v>0</v>
      </c>
      <c r="S273" s="139">
        <v>0</v>
      </c>
      <c r="T273" s="124">
        <v>1</v>
      </c>
      <c r="U273" s="141">
        <v>1.968503937007874E-3</v>
      </c>
    </row>
    <row r="274" spans="1:21" s="52" customFormat="1" ht="15" customHeight="1" x14ac:dyDescent="0.25">
      <c r="A274" s="5"/>
      <c r="C274" s="186" t="s">
        <v>344</v>
      </c>
      <c r="D274" s="187"/>
      <c r="E274" s="187"/>
      <c r="F274" s="187"/>
      <c r="G274" s="188"/>
      <c r="H274" s="138">
        <v>1</v>
      </c>
      <c r="I274" s="139">
        <v>1.785714285714286E-2</v>
      </c>
      <c r="J274" s="123">
        <v>0</v>
      </c>
      <c r="K274" s="139">
        <v>0</v>
      </c>
      <c r="L274" s="123">
        <v>0</v>
      </c>
      <c r="M274" s="139">
        <v>0</v>
      </c>
      <c r="N274" s="123">
        <v>1</v>
      </c>
      <c r="O274" s="139">
        <v>0.01</v>
      </c>
      <c r="P274" s="123">
        <v>0</v>
      </c>
      <c r="Q274" s="139">
        <v>0</v>
      </c>
      <c r="R274" s="123">
        <v>0</v>
      </c>
      <c r="S274" s="139">
        <v>0</v>
      </c>
      <c r="T274" s="124">
        <v>2</v>
      </c>
      <c r="U274" s="141">
        <v>3.937007874015748E-3</v>
      </c>
    </row>
    <row r="275" spans="1:21" s="52" customFormat="1" ht="15" customHeight="1" x14ac:dyDescent="0.25">
      <c r="A275" s="5"/>
      <c r="C275" s="186" t="s">
        <v>345</v>
      </c>
      <c r="D275" s="187"/>
      <c r="E275" s="187"/>
      <c r="F275" s="187"/>
      <c r="G275" s="188"/>
      <c r="H275" s="138">
        <v>1</v>
      </c>
      <c r="I275" s="139">
        <v>1.785714285714286E-2</v>
      </c>
      <c r="J275" s="123">
        <v>0</v>
      </c>
      <c r="K275" s="139">
        <v>0</v>
      </c>
      <c r="L275" s="123">
        <v>0</v>
      </c>
      <c r="M275" s="139">
        <v>0</v>
      </c>
      <c r="N275" s="123">
        <v>0</v>
      </c>
      <c r="O275" s="139">
        <v>0</v>
      </c>
      <c r="P275" s="123">
        <v>0</v>
      </c>
      <c r="Q275" s="139">
        <v>0</v>
      </c>
      <c r="R275" s="123">
        <v>0</v>
      </c>
      <c r="S275" s="139">
        <v>0</v>
      </c>
      <c r="T275" s="124">
        <v>1</v>
      </c>
      <c r="U275" s="141">
        <v>1.968503937007874E-3</v>
      </c>
    </row>
    <row r="276" spans="1:21" s="52" customFormat="1" ht="15" customHeight="1" x14ac:dyDescent="0.25">
      <c r="A276" s="5"/>
      <c r="C276" s="186" t="s">
        <v>346</v>
      </c>
      <c r="D276" s="187"/>
      <c r="E276" s="187"/>
      <c r="F276" s="187"/>
      <c r="G276" s="188"/>
      <c r="H276" s="138">
        <v>1</v>
      </c>
      <c r="I276" s="139">
        <v>1.785714285714286E-2</v>
      </c>
      <c r="J276" s="123">
        <v>0</v>
      </c>
      <c r="K276" s="139">
        <v>0</v>
      </c>
      <c r="L276" s="123">
        <v>0</v>
      </c>
      <c r="M276" s="139">
        <v>0</v>
      </c>
      <c r="N276" s="123">
        <v>0</v>
      </c>
      <c r="O276" s="139">
        <v>0</v>
      </c>
      <c r="P276" s="123">
        <v>0</v>
      </c>
      <c r="Q276" s="139">
        <v>0</v>
      </c>
      <c r="R276" s="123">
        <v>0</v>
      </c>
      <c r="S276" s="139">
        <v>0</v>
      </c>
      <c r="T276" s="124">
        <v>1</v>
      </c>
      <c r="U276" s="141">
        <v>1.968503937007874E-3</v>
      </c>
    </row>
    <row r="277" spans="1:21" s="52" customFormat="1" ht="15" customHeight="1" x14ac:dyDescent="0.25">
      <c r="A277" s="5"/>
      <c r="C277" s="186" t="s">
        <v>347</v>
      </c>
      <c r="D277" s="187"/>
      <c r="E277" s="187"/>
      <c r="F277" s="187"/>
      <c r="G277" s="188"/>
      <c r="H277" s="138">
        <v>0</v>
      </c>
      <c r="I277" s="139">
        <v>0</v>
      </c>
      <c r="J277" s="123">
        <v>1</v>
      </c>
      <c r="K277" s="139">
        <v>1.6129032258064516E-2</v>
      </c>
      <c r="L277" s="123">
        <v>0</v>
      </c>
      <c r="M277" s="139">
        <v>0</v>
      </c>
      <c r="N277" s="123">
        <v>0</v>
      </c>
      <c r="O277" s="139">
        <v>0</v>
      </c>
      <c r="P277" s="123">
        <v>0</v>
      </c>
      <c r="Q277" s="139">
        <v>0</v>
      </c>
      <c r="R277" s="123">
        <v>0</v>
      </c>
      <c r="S277" s="139">
        <v>0</v>
      </c>
      <c r="T277" s="124">
        <v>1</v>
      </c>
      <c r="U277" s="141">
        <v>1.968503937007874E-3</v>
      </c>
    </row>
    <row r="278" spans="1:21" s="52" customFormat="1" ht="15" customHeight="1" x14ac:dyDescent="0.25">
      <c r="A278" s="5"/>
      <c r="C278" s="186" t="s">
        <v>348</v>
      </c>
      <c r="D278" s="187"/>
      <c r="E278" s="187"/>
      <c r="F278" s="187"/>
      <c r="G278" s="188"/>
      <c r="H278" s="138">
        <v>0</v>
      </c>
      <c r="I278" s="139">
        <v>0</v>
      </c>
      <c r="J278" s="123">
        <v>1</v>
      </c>
      <c r="K278" s="139">
        <v>1.6129032258064516E-2</v>
      </c>
      <c r="L278" s="123">
        <v>0</v>
      </c>
      <c r="M278" s="139">
        <v>0</v>
      </c>
      <c r="N278" s="123">
        <v>0</v>
      </c>
      <c r="O278" s="139">
        <v>0</v>
      </c>
      <c r="P278" s="123">
        <v>0</v>
      </c>
      <c r="Q278" s="139">
        <v>0</v>
      </c>
      <c r="R278" s="123">
        <v>0</v>
      </c>
      <c r="S278" s="139">
        <v>0</v>
      </c>
      <c r="T278" s="124">
        <v>1</v>
      </c>
      <c r="U278" s="141">
        <v>1.968503937007874E-3</v>
      </c>
    </row>
    <row r="279" spans="1:21" s="52" customFormat="1" ht="15" customHeight="1" x14ac:dyDescent="0.25">
      <c r="A279" s="5"/>
      <c r="C279" s="186" t="s">
        <v>349</v>
      </c>
      <c r="D279" s="187"/>
      <c r="E279" s="187"/>
      <c r="F279" s="187"/>
      <c r="G279" s="188"/>
      <c r="H279" s="138">
        <v>0</v>
      </c>
      <c r="I279" s="139">
        <v>0</v>
      </c>
      <c r="J279" s="123">
        <v>0</v>
      </c>
      <c r="K279" s="139">
        <v>0</v>
      </c>
      <c r="L279" s="123">
        <v>0</v>
      </c>
      <c r="M279" s="139">
        <v>0</v>
      </c>
      <c r="N279" s="123">
        <v>1</v>
      </c>
      <c r="O279" s="139">
        <v>0.01</v>
      </c>
      <c r="P279" s="123">
        <v>0</v>
      </c>
      <c r="Q279" s="139">
        <v>0</v>
      </c>
      <c r="R279" s="123">
        <v>0</v>
      </c>
      <c r="S279" s="139">
        <v>0</v>
      </c>
      <c r="T279" s="124">
        <v>1</v>
      </c>
      <c r="U279" s="141">
        <v>1.968503937007874E-3</v>
      </c>
    </row>
    <row r="280" spans="1:21" s="52" customFormat="1" ht="15" customHeight="1" x14ac:dyDescent="0.25">
      <c r="A280" s="5"/>
      <c r="C280" s="186" t="s">
        <v>350</v>
      </c>
      <c r="D280" s="187"/>
      <c r="E280" s="187"/>
      <c r="F280" s="187"/>
      <c r="G280" s="188"/>
      <c r="H280" s="138">
        <v>0</v>
      </c>
      <c r="I280" s="139">
        <v>0</v>
      </c>
      <c r="J280" s="123">
        <v>0</v>
      </c>
      <c r="K280" s="139">
        <v>0</v>
      </c>
      <c r="L280" s="123">
        <v>0</v>
      </c>
      <c r="M280" s="139">
        <v>0</v>
      </c>
      <c r="N280" s="123">
        <v>0</v>
      </c>
      <c r="O280" s="139">
        <v>0</v>
      </c>
      <c r="P280" s="123">
        <v>2</v>
      </c>
      <c r="Q280" s="139">
        <v>1.0869565217391304E-2</v>
      </c>
      <c r="R280" s="123">
        <v>0</v>
      </c>
      <c r="S280" s="139">
        <v>0</v>
      </c>
      <c r="T280" s="124">
        <v>2</v>
      </c>
      <c r="U280" s="141">
        <v>3.937007874015748E-3</v>
      </c>
    </row>
    <row r="281" spans="1:21" s="52" customFormat="1" ht="15" customHeight="1" x14ac:dyDescent="0.25">
      <c r="A281" s="5"/>
      <c r="C281" s="186" t="s">
        <v>351</v>
      </c>
      <c r="D281" s="187"/>
      <c r="E281" s="187"/>
      <c r="F281" s="187"/>
      <c r="G281" s="188"/>
      <c r="H281" s="138">
        <v>0</v>
      </c>
      <c r="I281" s="139">
        <v>0</v>
      </c>
      <c r="J281" s="123">
        <v>0</v>
      </c>
      <c r="K281" s="139">
        <v>0</v>
      </c>
      <c r="L281" s="123">
        <v>0</v>
      </c>
      <c r="M281" s="139">
        <v>0</v>
      </c>
      <c r="N281" s="123">
        <v>1</v>
      </c>
      <c r="O281" s="139">
        <v>0.01</v>
      </c>
      <c r="P281" s="123">
        <v>0</v>
      </c>
      <c r="Q281" s="139">
        <v>0</v>
      </c>
      <c r="R281" s="123">
        <v>1</v>
      </c>
      <c r="S281" s="139">
        <v>2.3809523809523808E-2</v>
      </c>
      <c r="T281" s="124">
        <v>2</v>
      </c>
      <c r="U281" s="141">
        <v>3.937007874015748E-3</v>
      </c>
    </row>
    <row r="282" spans="1:21" s="52" customFormat="1" ht="15" customHeight="1" x14ac:dyDescent="0.25">
      <c r="A282" s="5"/>
      <c r="C282" s="186" t="s">
        <v>352</v>
      </c>
      <c r="D282" s="187"/>
      <c r="E282" s="187"/>
      <c r="F282" s="187"/>
      <c r="G282" s="188"/>
      <c r="H282" s="138">
        <v>0</v>
      </c>
      <c r="I282" s="139">
        <v>0</v>
      </c>
      <c r="J282" s="123">
        <v>0</v>
      </c>
      <c r="K282" s="139">
        <v>0</v>
      </c>
      <c r="L282" s="123">
        <v>1</v>
      </c>
      <c r="M282" s="139">
        <v>1.5625E-2</v>
      </c>
      <c r="N282" s="123">
        <v>0</v>
      </c>
      <c r="O282" s="139">
        <v>0</v>
      </c>
      <c r="P282" s="123">
        <v>3</v>
      </c>
      <c r="Q282" s="139">
        <v>1.6304347826086956E-2</v>
      </c>
      <c r="R282" s="123">
        <v>0</v>
      </c>
      <c r="S282" s="139">
        <v>0</v>
      </c>
      <c r="T282" s="124">
        <v>4</v>
      </c>
      <c r="U282" s="141">
        <v>7.874015748031496E-3</v>
      </c>
    </row>
    <row r="283" spans="1:21" s="52" customFormat="1" ht="15" customHeight="1" x14ac:dyDescent="0.25">
      <c r="A283" s="5"/>
      <c r="C283" s="186" t="s">
        <v>353</v>
      </c>
      <c r="D283" s="187"/>
      <c r="E283" s="187"/>
      <c r="F283" s="187"/>
      <c r="G283" s="188"/>
      <c r="H283" s="138">
        <v>0</v>
      </c>
      <c r="I283" s="139">
        <v>0</v>
      </c>
      <c r="J283" s="123">
        <v>0</v>
      </c>
      <c r="K283" s="139">
        <v>0</v>
      </c>
      <c r="L283" s="123">
        <v>0</v>
      </c>
      <c r="M283" s="139">
        <v>0</v>
      </c>
      <c r="N283" s="123">
        <v>0</v>
      </c>
      <c r="O283" s="139">
        <v>0</v>
      </c>
      <c r="P283" s="123">
        <v>0</v>
      </c>
      <c r="Q283" s="139">
        <v>0</v>
      </c>
      <c r="R283" s="123">
        <v>1</v>
      </c>
      <c r="S283" s="139">
        <v>2.3809523809523808E-2</v>
      </c>
      <c r="T283" s="124">
        <v>1</v>
      </c>
      <c r="U283" s="141">
        <v>1.968503937007874E-3</v>
      </c>
    </row>
    <row r="284" spans="1:21" s="52" customFormat="1" ht="15" customHeight="1" x14ac:dyDescent="0.25">
      <c r="A284" s="5"/>
      <c r="C284" s="186" t="s">
        <v>354</v>
      </c>
      <c r="D284" s="187"/>
      <c r="E284" s="187"/>
      <c r="F284" s="187"/>
      <c r="G284" s="188"/>
      <c r="H284" s="138">
        <v>0</v>
      </c>
      <c r="I284" s="139">
        <v>0</v>
      </c>
      <c r="J284" s="123">
        <v>0</v>
      </c>
      <c r="K284" s="139">
        <v>0</v>
      </c>
      <c r="L284" s="123">
        <v>0</v>
      </c>
      <c r="M284" s="139">
        <v>0</v>
      </c>
      <c r="N284" s="123">
        <v>1</v>
      </c>
      <c r="O284" s="139">
        <v>0.01</v>
      </c>
      <c r="P284" s="123">
        <v>1</v>
      </c>
      <c r="Q284" s="140">
        <v>5.434782608695652E-3</v>
      </c>
      <c r="R284" s="123">
        <v>0</v>
      </c>
      <c r="S284" s="139">
        <v>0</v>
      </c>
      <c r="T284" s="124">
        <v>2</v>
      </c>
      <c r="U284" s="141">
        <v>3.937007874015748E-3</v>
      </c>
    </row>
    <row r="285" spans="1:21" s="52" customFormat="1" ht="15" customHeight="1" x14ac:dyDescent="0.25">
      <c r="A285" s="5"/>
      <c r="C285" s="186" t="s">
        <v>355</v>
      </c>
      <c r="D285" s="187"/>
      <c r="E285" s="187"/>
      <c r="F285" s="187"/>
      <c r="G285" s="188"/>
      <c r="H285" s="138">
        <v>1</v>
      </c>
      <c r="I285" s="139">
        <v>1.785714285714286E-2</v>
      </c>
      <c r="J285" s="123">
        <v>1</v>
      </c>
      <c r="K285" s="139">
        <v>1.6129032258064516E-2</v>
      </c>
      <c r="L285" s="123">
        <v>0</v>
      </c>
      <c r="M285" s="139">
        <v>0</v>
      </c>
      <c r="N285" s="123">
        <v>0</v>
      </c>
      <c r="O285" s="139">
        <v>0</v>
      </c>
      <c r="P285" s="123">
        <v>0</v>
      </c>
      <c r="Q285" s="139">
        <v>0</v>
      </c>
      <c r="R285" s="123">
        <v>0</v>
      </c>
      <c r="S285" s="139">
        <v>0</v>
      </c>
      <c r="T285" s="124">
        <v>2</v>
      </c>
      <c r="U285" s="141">
        <v>3.937007874015748E-3</v>
      </c>
    </row>
    <row r="286" spans="1:21" s="52" customFormat="1" ht="15" customHeight="1" x14ac:dyDescent="0.25">
      <c r="A286" s="5"/>
      <c r="C286" s="186" t="s">
        <v>356</v>
      </c>
      <c r="D286" s="187"/>
      <c r="E286" s="187"/>
      <c r="F286" s="187"/>
      <c r="G286" s="188"/>
      <c r="H286" s="138">
        <v>1</v>
      </c>
      <c r="I286" s="139">
        <v>1.785714285714286E-2</v>
      </c>
      <c r="J286" s="123">
        <v>0</v>
      </c>
      <c r="K286" s="139">
        <v>0</v>
      </c>
      <c r="L286" s="123">
        <v>0</v>
      </c>
      <c r="M286" s="139">
        <v>0</v>
      </c>
      <c r="N286" s="123">
        <v>0</v>
      </c>
      <c r="O286" s="139">
        <v>0</v>
      </c>
      <c r="P286" s="123">
        <v>0</v>
      </c>
      <c r="Q286" s="139">
        <v>0</v>
      </c>
      <c r="R286" s="123">
        <v>0</v>
      </c>
      <c r="S286" s="139">
        <v>0</v>
      </c>
      <c r="T286" s="124">
        <v>1</v>
      </c>
      <c r="U286" s="141">
        <v>1.968503937007874E-3</v>
      </c>
    </row>
    <row r="287" spans="1:21" s="52" customFormat="1" ht="15" customHeight="1" x14ac:dyDescent="0.25">
      <c r="A287" s="5"/>
      <c r="C287" s="186" t="s">
        <v>357</v>
      </c>
      <c r="D287" s="187"/>
      <c r="E287" s="187"/>
      <c r="F287" s="187"/>
      <c r="G287" s="188"/>
      <c r="H287" s="138">
        <v>0</v>
      </c>
      <c r="I287" s="139">
        <v>0</v>
      </c>
      <c r="J287" s="123">
        <v>0</v>
      </c>
      <c r="K287" s="139">
        <v>0</v>
      </c>
      <c r="L287" s="123">
        <v>0</v>
      </c>
      <c r="M287" s="139">
        <v>0</v>
      </c>
      <c r="N287" s="123">
        <v>0</v>
      </c>
      <c r="O287" s="139">
        <v>0</v>
      </c>
      <c r="P287" s="123">
        <v>1</v>
      </c>
      <c r="Q287" s="140">
        <v>5.434782608695652E-3</v>
      </c>
      <c r="R287" s="123">
        <v>0</v>
      </c>
      <c r="S287" s="139">
        <v>0</v>
      </c>
      <c r="T287" s="124">
        <v>1</v>
      </c>
      <c r="U287" s="141">
        <v>1.968503937007874E-3</v>
      </c>
    </row>
    <row r="288" spans="1:21" s="52" customFormat="1" ht="15" customHeight="1" x14ac:dyDescent="0.25">
      <c r="A288" s="5"/>
      <c r="C288" s="186" t="s">
        <v>358</v>
      </c>
      <c r="D288" s="187"/>
      <c r="E288" s="187"/>
      <c r="F288" s="187"/>
      <c r="G288" s="188"/>
      <c r="H288" s="138">
        <v>0</v>
      </c>
      <c r="I288" s="139">
        <v>0</v>
      </c>
      <c r="J288" s="123">
        <v>0</v>
      </c>
      <c r="K288" s="139">
        <v>0</v>
      </c>
      <c r="L288" s="123">
        <v>0</v>
      </c>
      <c r="M288" s="139">
        <v>0</v>
      </c>
      <c r="N288" s="123">
        <v>0</v>
      </c>
      <c r="O288" s="139">
        <v>0</v>
      </c>
      <c r="P288" s="123">
        <v>1</v>
      </c>
      <c r="Q288" s="140">
        <v>5.434782608695652E-3</v>
      </c>
      <c r="R288" s="123">
        <v>1</v>
      </c>
      <c r="S288" s="139">
        <v>2.3809523809523808E-2</v>
      </c>
      <c r="T288" s="124">
        <v>2</v>
      </c>
      <c r="U288" s="141">
        <v>3.937007874015748E-3</v>
      </c>
    </row>
    <row r="289" spans="1:21" s="52" customFormat="1" ht="15" customHeight="1" x14ac:dyDescent="0.25">
      <c r="A289" s="5"/>
      <c r="C289" s="186" t="s">
        <v>359</v>
      </c>
      <c r="D289" s="187"/>
      <c r="E289" s="187"/>
      <c r="F289" s="187"/>
      <c r="G289" s="188"/>
      <c r="H289" s="138">
        <v>0</v>
      </c>
      <c r="I289" s="139">
        <v>0</v>
      </c>
      <c r="J289" s="123">
        <v>0</v>
      </c>
      <c r="K289" s="139">
        <v>0</v>
      </c>
      <c r="L289" s="123">
        <v>0</v>
      </c>
      <c r="M289" s="139">
        <v>0</v>
      </c>
      <c r="N289" s="123">
        <v>0</v>
      </c>
      <c r="O289" s="139">
        <v>0</v>
      </c>
      <c r="P289" s="123">
        <v>1</v>
      </c>
      <c r="Q289" s="140">
        <v>5.434782608695652E-3</v>
      </c>
      <c r="R289" s="123">
        <v>0</v>
      </c>
      <c r="S289" s="139">
        <v>0</v>
      </c>
      <c r="T289" s="124">
        <v>1</v>
      </c>
      <c r="U289" s="141">
        <v>1.968503937007874E-3</v>
      </c>
    </row>
    <row r="290" spans="1:21" s="52" customFormat="1" ht="15" customHeight="1" x14ac:dyDescent="0.25">
      <c r="A290" s="5"/>
      <c r="C290" s="186" t="s">
        <v>360</v>
      </c>
      <c r="D290" s="187"/>
      <c r="E290" s="187"/>
      <c r="F290" s="187"/>
      <c r="G290" s="188"/>
      <c r="H290" s="138">
        <v>0</v>
      </c>
      <c r="I290" s="139">
        <v>0</v>
      </c>
      <c r="J290" s="123">
        <v>0</v>
      </c>
      <c r="K290" s="139">
        <v>0</v>
      </c>
      <c r="L290" s="123">
        <v>0</v>
      </c>
      <c r="M290" s="139">
        <v>0</v>
      </c>
      <c r="N290" s="123">
        <v>0</v>
      </c>
      <c r="O290" s="139">
        <v>0</v>
      </c>
      <c r="P290" s="123">
        <v>1</v>
      </c>
      <c r="Q290" s="140">
        <v>5.434782608695652E-3</v>
      </c>
      <c r="R290" s="123">
        <v>0</v>
      </c>
      <c r="S290" s="139">
        <v>0</v>
      </c>
      <c r="T290" s="124">
        <v>1</v>
      </c>
      <c r="U290" s="141">
        <v>1.968503937007874E-3</v>
      </c>
    </row>
    <row r="291" spans="1:21" s="52" customFormat="1" ht="15" customHeight="1" x14ac:dyDescent="0.25">
      <c r="A291" s="5"/>
      <c r="C291" s="186" t="s">
        <v>361</v>
      </c>
      <c r="D291" s="187"/>
      <c r="E291" s="187"/>
      <c r="F291" s="187"/>
      <c r="G291" s="188"/>
      <c r="H291" s="138">
        <v>0</v>
      </c>
      <c r="I291" s="139">
        <v>0</v>
      </c>
      <c r="J291" s="123">
        <v>0</v>
      </c>
      <c r="K291" s="139">
        <v>0</v>
      </c>
      <c r="L291" s="123">
        <v>0</v>
      </c>
      <c r="M291" s="139">
        <v>0</v>
      </c>
      <c r="N291" s="123">
        <v>0</v>
      </c>
      <c r="O291" s="139">
        <v>0</v>
      </c>
      <c r="P291" s="123">
        <v>2</v>
      </c>
      <c r="Q291" s="139">
        <v>1.0869565217391304E-2</v>
      </c>
      <c r="R291" s="123">
        <v>0</v>
      </c>
      <c r="S291" s="139">
        <v>0</v>
      </c>
      <c r="T291" s="124">
        <v>2</v>
      </c>
      <c r="U291" s="141">
        <v>3.937007874015748E-3</v>
      </c>
    </row>
    <row r="292" spans="1:21" s="52" customFormat="1" ht="15" customHeight="1" x14ac:dyDescent="0.25">
      <c r="A292" s="5"/>
      <c r="C292" s="186" t="s">
        <v>362</v>
      </c>
      <c r="D292" s="187"/>
      <c r="E292" s="187"/>
      <c r="F292" s="187"/>
      <c r="G292" s="188"/>
      <c r="H292" s="138">
        <v>1</v>
      </c>
      <c r="I292" s="139">
        <v>1.785714285714286E-2</v>
      </c>
      <c r="J292" s="123">
        <v>0</v>
      </c>
      <c r="K292" s="139">
        <v>0</v>
      </c>
      <c r="L292" s="123">
        <v>0</v>
      </c>
      <c r="M292" s="139">
        <v>0</v>
      </c>
      <c r="N292" s="123">
        <v>2</v>
      </c>
      <c r="O292" s="139">
        <v>0.02</v>
      </c>
      <c r="P292" s="123">
        <v>1</v>
      </c>
      <c r="Q292" s="140">
        <v>5.434782608695652E-3</v>
      </c>
      <c r="R292" s="123">
        <v>0</v>
      </c>
      <c r="S292" s="139">
        <v>0</v>
      </c>
      <c r="T292" s="124">
        <v>4</v>
      </c>
      <c r="U292" s="141">
        <v>7.874015748031496E-3</v>
      </c>
    </row>
    <row r="293" spans="1:21" s="52" customFormat="1" ht="15" customHeight="1" x14ac:dyDescent="0.25">
      <c r="A293" s="5"/>
      <c r="C293" s="186" t="s">
        <v>363</v>
      </c>
      <c r="D293" s="187"/>
      <c r="E293" s="187"/>
      <c r="F293" s="187"/>
      <c r="G293" s="188"/>
      <c r="H293" s="138">
        <v>0</v>
      </c>
      <c r="I293" s="139">
        <v>0</v>
      </c>
      <c r="J293" s="123">
        <v>0</v>
      </c>
      <c r="K293" s="139">
        <v>0</v>
      </c>
      <c r="L293" s="123">
        <v>0</v>
      </c>
      <c r="M293" s="139">
        <v>0</v>
      </c>
      <c r="N293" s="123">
        <v>1</v>
      </c>
      <c r="O293" s="139">
        <v>0.01</v>
      </c>
      <c r="P293" s="123">
        <v>1</v>
      </c>
      <c r="Q293" s="140">
        <v>5.434782608695652E-3</v>
      </c>
      <c r="R293" s="123">
        <v>0</v>
      </c>
      <c r="S293" s="139">
        <v>0</v>
      </c>
      <c r="T293" s="124">
        <v>2</v>
      </c>
      <c r="U293" s="141">
        <v>3.937007874015748E-3</v>
      </c>
    </row>
    <row r="294" spans="1:21" s="52" customFormat="1" ht="15" customHeight="1" x14ac:dyDescent="0.25">
      <c r="A294" s="5"/>
      <c r="C294" s="186" t="s">
        <v>364</v>
      </c>
      <c r="D294" s="187"/>
      <c r="E294" s="187"/>
      <c r="F294" s="187"/>
      <c r="G294" s="188"/>
      <c r="H294" s="138">
        <v>0</v>
      </c>
      <c r="I294" s="139">
        <v>0</v>
      </c>
      <c r="J294" s="123">
        <v>0</v>
      </c>
      <c r="K294" s="139">
        <v>0</v>
      </c>
      <c r="L294" s="123">
        <v>0</v>
      </c>
      <c r="M294" s="139">
        <v>0</v>
      </c>
      <c r="N294" s="123">
        <v>0</v>
      </c>
      <c r="O294" s="139">
        <v>0</v>
      </c>
      <c r="P294" s="123">
        <v>1</v>
      </c>
      <c r="Q294" s="140">
        <v>5.434782608695652E-3</v>
      </c>
      <c r="R294" s="123">
        <v>0</v>
      </c>
      <c r="S294" s="139">
        <v>0</v>
      </c>
      <c r="T294" s="124">
        <v>1</v>
      </c>
      <c r="U294" s="141">
        <v>1.968503937007874E-3</v>
      </c>
    </row>
    <row r="295" spans="1:21" s="52" customFormat="1" ht="15" customHeight="1" x14ac:dyDescent="0.25">
      <c r="A295" s="5"/>
      <c r="C295" s="186" t="s">
        <v>365</v>
      </c>
      <c r="D295" s="187"/>
      <c r="E295" s="187"/>
      <c r="F295" s="187"/>
      <c r="G295" s="188"/>
      <c r="H295" s="138">
        <v>0</v>
      </c>
      <c r="I295" s="139">
        <v>0</v>
      </c>
      <c r="J295" s="123">
        <v>0</v>
      </c>
      <c r="K295" s="139">
        <v>0</v>
      </c>
      <c r="L295" s="123">
        <v>0</v>
      </c>
      <c r="M295" s="139">
        <v>0</v>
      </c>
      <c r="N295" s="123">
        <v>0</v>
      </c>
      <c r="O295" s="139">
        <v>0</v>
      </c>
      <c r="P295" s="123">
        <v>2</v>
      </c>
      <c r="Q295" s="139">
        <v>1.0869565217391304E-2</v>
      </c>
      <c r="R295" s="123">
        <v>0</v>
      </c>
      <c r="S295" s="139">
        <v>0</v>
      </c>
      <c r="T295" s="124">
        <v>2</v>
      </c>
      <c r="U295" s="141">
        <v>3.937007874015748E-3</v>
      </c>
    </row>
    <row r="296" spans="1:21" s="52" customFormat="1" ht="15" customHeight="1" x14ac:dyDescent="0.25">
      <c r="A296" s="5"/>
      <c r="C296" s="186" t="s">
        <v>366</v>
      </c>
      <c r="D296" s="187"/>
      <c r="E296" s="187"/>
      <c r="F296" s="187"/>
      <c r="G296" s="188"/>
      <c r="H296" s="138">
        <v>0</v>
      </c>
      <c r="I296" s="139">
        <v>0</v>
      </c>
      <c r="J296" s="123">
        <v>0</v>
      </c>
      <c r="K296" s="139">
        <v>0</v>
      </c>
      <c r="L296" s="123">
        <v>0</v>
      </c>
      <c r="M296" s="139">
        <v>0</v>
      </c>
      <c r="N296" s="123">
        <v>0</v>
      </c>
      <c r="O296" s="139">
        <v>0</v>
      </c>
      <c r="P296" s="123">
        <v>2</v>
      </c>
      <c r="Q296" s="139">
        <v>1.0869565217391304E-2</v>
      </c>
      <c r="R296" s="123">
        <v>0</v>
      </c>
      <c r="S296" s="139">
        <v>0</v>
      </c>
      <c r="T296" s="124">
        <v>2</v>
      </c>
      <c r="U296" s="141">
        <v>3.937007874015748E-3</v>
      </c>
    </row>
    <row r="297" spans="1:21" s="52" customFormat="1" ht="15" customHeight="1" x14ac:dyDescent="0.25">
      <c r="A297" s="5"/>
      <c r="C297" s="186" t="s">
        <v>367</v>
      </c>
      <c r="D297" s="187"/>
      <c r="E297" s="187"/>
      <c r="F297" s="187"/>
      <c r="G297" s="188"/>
      <c r="H297" s="138">
        <v>0</v>
      </c>
      <c r="I297" s="139">
        <v>0</v>
      </c>
      <c r="J297" s="123">
        <v>0</v>
      </c>
      <c r="K297" s="139">
        <v>0</v>
      </c>
      <c r="L297" s="123">
        <v>0</v>
      </c>
      <c r="M297" s="139">
        <v>0</v>
      </c>
      <c r="N297" s="123">
        <v>0</v>
      </c>
      <c r="O297" s="139">
        <v>0</v>
      </c>
      <c r="P297" s="123">
        <v>2</v>
      </c>
      <c r="Q297" s="139">
        <v>1.0869565217391304E-2</v>
      </c>
      <c r="R297" s="123">
        <v>0</v>
      </c>
      <c r="S297" s="139">
        <v>0</v>
      </c>
      <c r="T297" s="124">
        <v>2</v>
      </c>
      <c r="U297" s="141">
        <v>3.937007874015748E-3</v>
      </c>
    </row>
    <row r="298" spans="1:21" s="52" customFormat="1" ht="15" customHeight="1" x14ac:dyDescent="0.25">
      <c r="A298" s="5"/>
      <c r="C298" s="186" t="s">
        <v>368</v>
      </c>
      <c r="D298" s="187"/>
      <c r="E298" s="187"/>
      <c r="F298" s="187"/>
      <c r="G298" s="188"/>
      <c r="H298" s="138">
        <v>1</v>
      </c>
      <c r="I298" s="139">
        <v>1.785714285714286E-2</v>
      </c>
      <c r="J298" s="123">
        <v>0</v>
      </c>
      <c r="K298" s="139">
        <v>0</v>
      </c>
      <c r="L298" s="123">
        <v>0</v>
      </c>
      <c r="M298" s="139">
        <v>0</v>
      </c>
      <c r="N298" s="123">
        <v>0</v>
      </c>
      <c r="O298" s="139">
        <v>0</v>
      </c>
      <c r="P298" s="123">
        <v>0</v>
      </c>
      <c r="Q298" s="139">
        <v>0</v>
      </c>
      <c r="R298" s="123">
        <v>0</v>
      </c>
      <c r="S298" s="139">
        <v>0</v>
      </c>
      <c r="T298" s="124">
        <v>1</v>
      </c>
      <c r="U298" s="141">
        <v>1.968503937007874E-3</v>
      </c>
    </row>
    <row r="299" spans="1:21" s="52" customFormat="1" ht="15" customHeight="1" x14ac:dyDescent="0.25">
      <c r="A299" s="5"/>
      <c r="C299" s="186" t="s">
        <v>369</v>
      </c>
      <c r="D299" s="187"/>
      <c r="E299" s="187"/>
      <c r="F299" s="187"/>
      <c r="G299" s="188"/>
      <c r="H299" s="138">
        <v>0</v>
      </c>
      <c r="I299" s="139">
        <v>0</v>
      </c>
      <c r="J299" s="123">
        <v>0</v>
      </c>
      <c r="K299" s="139">
        <v>0</v>
      </c>
      <c r="L299" s="123">
        <v>0</v>
      </c>
      <c r="M299" s="139">
        <v>0</v>
      </c>
      <c r="N299" s="123">
        <v>0</v>
      </c>
      <c r="O299" s="139">
        <v>0</v>
      </c>
      <c r="P299" s="123">
        <v>4</v>
      </c>
      <c r="Q299" s="139">
        <v>2.1739130434782608E-2</v>
      </c>
      <c r="R299" s="123">
        <v>0</v>
      </c>
      <c r="S299" s="139">
        <v>0</v>
      </c>
      <c r="T299" s="124">
        <v>4</v>
      </c>
      <c r="U299" s="141">
        <v>7.874015748031496E-3</v>
      </c>
    </row>
    <row r="300" spans="1:21" s="52" customFormat="1" ht="15" customHeight="1" thickBot="1" x14ac:dyDescent="0.3">
      <c r="A300" s="5"/>
      <c r="C300" s="219" t="s">
        <v>94</v>
      </c>
      <c r="D300" s="220"/>
      <c r="E300" s="220"/>
      <c r="F300" s="220"/>
      <c r="G300" s="221"/>
      <c r="H300" s="143">
        <v>56</v>
      </c>
      <c r="I300" s="144">
        <v>1</v>
      </c>
      <c r="J300" s="145">
        <v>62</v>
      </c>
      <c r="K300" s="144">
        <v>1</v>
      </c>
      <c r="L300" s="145">
        <v>64</v>
      </c>
      <c r="M300" s="144">
        <v>1</v>
      </c>
      <c r="N300" s="145">
        <v>100</v>
      </c>
      <c r="O300" s="144">
        <v>1</v>
      </c>
      <c r="P300" s="145">
        <v>184</v>
      </c>
      <c r="Q300" s="144">
        <v>1</v>
      </c>
      <c r="R300" s="145">
        <v>42</v>
      </c>
      <c r="S300" s="144">
        <v>1</v>
      </c>
      <c r="T300" s="146">
        <v>508</v>
      </c>
      <c r="U300" s="147">
        <v>1</v>
      </c>
    </row>
    <row r="301" spans="1:21" s="52" customFormat="1" ht="15.75" thickTop="1" x14ac:dyDescent="0.25">
      <c r="A301" s="5"/>
    </row>
    <row r="302" spans="1:21" s="52" customFormat="1" x14ac:dyDescent="0.25">
      <c r="A302" s="5"/>
    </row>
    <row r="303" spans="1:21" x14ac:dyDescent="0.25">
      <c r="A303" s="1"/>
      <c r="B303" s="1"/>
      <c r="C303" s="189" t="s">
        <v>23</v>
      </c>
      <c r="D303" s="190"/>
      <c r="E303" s="190"/>
      <c r="F303" s="190"/>
      <c r="G303" s="190"/>
      <c r="H303" s="190"/>
      <c r="I303" s="190"/>
      <c r="J303" s="190"/>
      <c r="K303" s="190"/>
      <c r="L303" s="190"/>
      <c r="M303" s="190"/>
      <c r="N303" s="190"/>
      <c r="O303" s="190"/>
      <c r="P303" s="191"/>
      <c r="Q303" s="1"/>
      <c r="R303" s="1"/>
      <c r="S303" s="1"/>
      <c r="T303" s="1"/>
      <c r="U303" s="1"/>
    </row>
    <row r="304" spans="1:21" ht="66.75" customHeight="1" x14ac:dyDescent="0.25">
      <c r="B304" s="1"/>
      <c r="C304" s="164" t="s">
        <v>9</v>
      </c>
      <c r="D304" s="165"/>
      <c r="E304" s="164" t="s">
        <v>10</v>
      </c>
      <c r="F304" s="165"/>
      <c r="G304" s="164" t="s">
        <v>11</v>
      </c>
      <c r="H304" s="165"/>
      <c r="I304" s="164" t="s">
        <v>12</v>
      </c>
      <c r="J304" s="165"/>
      <c r="K304" s="164" t="s">
        <v>13</v>
      </c>
      <c r="L304" s="165"/>
      <c r="M304" s="164" t="s">
        <v>14</v>
      </c>
      <c r="N304" s="165"/>
      <c r="O304" s="164" t="s">
        <v>8</v>
      </c>
      <c r="P304" s="165"/>
      <c r="Q304" s="1"/>
      <c r="R304" s="1"/>
      <c r="S304" s="1"/>
      <c r="T304" s="1"/>
    </row>
    <row r="305" spans="2:20" x14ac:dyDescent="0.25">
      <c r="B305" s="1"/>
      <c r="C305" s="36" t="s">
        <v>21</v>
      </c>
      <c r="D305" s="33" t="s">
        <v>6</v>
      </c>
      <c r="E305" s="56" t="s">
        <v>21</v>
      </c>
      <c r="F305" s="33" t="s">
        <v>6</v>
      </c>
      <c r="G305" s="56" t="s">
        <v>21</v>
      </c>
      <c r="H305" s="33" t="s">
        <v>6</v>
      </c>
      <c r="I305" s="56" t="s">
        <v>21</v>
      </c>
      <c r="J305" s="33" t="s">
        <v>6</v>
      </c>
      <c r="K305" s="56" t="s">
        <v>21</v>
      </c>
      <c r="L305" s="33" t="s">
        <v>6</v>
      </c>
      <c r="M305" s="56" t="s">
        <v>21</v>
      </c>
      <c r="N305" s="33" t="s">
        <v>6</v>
      </c>
      <c r="O305" s="56" t="s">
        <v>21</v>
      </c>
      <c r="P305" s="33" t="s">
        <v>6</v>
      </c>
      <c r="Q305" s="1"/>
      <c r="R305" s="1"/>
      <c r="S305" s="1"/>
      <c r="T305" s="1"/>
    </row>
    <row r="306" spans="2:20" x14ac:dyDescent="0.25">
      <c r="B306" s="1"/>
      <c r="C306" s="37">
        <v>56</v>
      </c>
      <c r="D306" s="38">
        <f>C306/O306</f>
        <v>0.11023622047244094</v>
      </c>
      <c r="E306" s="39">
        <v>62</v>
      </c>
      <c r="F306" s="38">
        <f>E306/O306</f>
        <v>0.12204724409448819</v>
      </c>
      <c r="G306" s="39">
        <v>64</v>
      </c>
      <c r="H306" s="38">
        <f>G306/O306</f>
        <v>0.12598425196850394</v>
      </c>
      <c r="I306" s="39">
        <v>100</v>
      </c>
      <c r="J306" s="38">
        <f>I306/O306</f>
        <v>0.19685039370078741</v>
      </c>
      <c r="K306" s="39">
        <v>184</v>
      </c>
      <c r="L306" s="38">
        <f>K306/O306</f>
        <v>0.36220472440944884</v>
      </c>
      <c r="M306" s="39">
        <v>42</v>
      </c>
      <c r="N306" s="38">
        <f>M306/O306</f>
        <v>8.2677165354330714E-2</v>
      </c>
      <c r="O306" s="44">
        <f>SUM(C306,E306,G306,I306,K306,M306)</f>
        <v>508</v>
      </c>
      <c r="P306" s="122">
        <v>1</v>
      </c>
      <c r="Q306" s="1"/>
      <c r="R306" s="1"/>
      <c r="S306" s="1"/>
      <c r="T306" s="1"/>
    </row>
    <row r="307" spans="2:20" x14ac:dyDescent="0.25">
      <c r="B307" s="2"/>
      <c r="C307" s="207"/>
      <c r="D307" s="207"/>
      <c r="E307" s="207"/>
      <c r="F307" s="207"/>
      <c r="G307" s="207"/>
      <c r="H307" s="30"/>
      <c r="I307" s="31"/>
      <c r="J307" s="30"/>
      <c r="K307" s="31"/>
      <c r="L307" s="2"/>
      <c r="M307" s="2"/>
      <c r="N307" s="2"/>
      <c r="O307" s="2"/>
      <c r="P307" s="2"/>
      <c r="Q307" s="2"/>
      <c r="R307" s="2"/>
      <c r="S307" s="2"/>
      <c r="T307" s="2"/>
    </row>
    <row r="309" spans="2:20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2:20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2:20" ht="30.75" customHeight="1" x14ac:dyDescent="0.25">
      <c r="B311" s="193" t="s">
        <v>24</v>
      </c>
      <c r="C311" s="193"/>
      <c r="D311" s="193"/>
      <c r="E311" s="193"/>
      <c r="F311" s="193"/>
      <c r="G311" s="193"/>
      <c r="H311" s="18"/>
      <c r="I311" s="18"/>
      <c r="J311" s="18"/>
      <c r="K311" s="2"/>
      <c r="L311" s="1"/>
      <c r="M311" s="1"/>
      <c r="N311" s="1"/>
      <c r="O311" s="1"/>
      <c r="P311" s="1"/>
      <c r="Q311" s="1"/>
      <c r="R311" s="1"/>
      <c r="S311" s="1"/>
      <c r="T311" s="1"/>
    </row>
    <row r="312" spans="2:20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2:20" ht="57.75" customHeight="1" x14ac:dyDescent="0.25">
      <c r="B313" s="1"/>
      <c r="C313" s="1"/>
      <c r="D313" s="1"/>
      <c r="E313" s="1"/>
      <c r="F313" s="1"/>
      <c r="G313" s="164" t="s">
        <v>9</v>
      </c>
      <c r="H313" s="165"/>
      <c r="I313" s="164" t="s">
        <v>10</v>
      </c>
      <c r="J313" s="165"/>
      <c r="K313" s="164" t="s">
        <v>11</v>
      </c>
      <c r="L313" s="165"/>
      <c r="M313" s="164" t="s">
        <v>12</v>
      </c>
      <c r="N313" s="165"/>
      <c r="O313" s="164" t="s">
        <v>13</v>
      </c>
      <c r="P313" s="165"/>
      <c r="Q313" s="164" t="s">
        <v>14</v>
      </c>
      <c r="R313" s="165"/>
      <c r="S313" s="164" t="s">
        <v>8</v>
      </c>
      <c r="T313" s="165"/>
    </row>
    <row r="314" spans="2:20" x14ac:dyDescent="0.25">
      <c r="B314" s="1"/>
      <c r="C314" s="12"/>
      <c r="D314" s="1"/>
      <c r="E314" s="1"/>
      <c r="F314" s="1"/>
      <c r="G314" s="56" t="s">
        <v>21</v>
      </c>
      <c r="H314" s="70" t="s">
        <v>25</v>
      </c>
      <c r="I314" s="56" t="s">
        <v>21</v>
      </c>
      <c r="J314" s="70" t="s">
        <v>25</v>
      </c>
      <c r="K314" s="56" t="s">
        <v>21</v>
      </c>
      <c r="L314" s="70" t="s">
        <v>25</v>
      </c>
      <c r="M314" s="56" t="s">
        <v>21</v>
      </c>
      <c r="N314" s="70" t="s">
        <v>25</v>
      </c>
      <c r="O314" s="56" t="s">
        <v>21</v>
      </c>
      <c r="P314" s="70" t="s">
        <v>25</v>
      </c>
      <c r="Q314" s="56" t="s">
        <v>21</v>
      </c>
      <c r="R314" s="70" t="s">
        <v>25</v>
      </c>
      <c r="S314" s="56" t="s">
        <v>21</v>
      </c>
      <c r="T314" s="70" t="s">
        <v>25</v>
      </c>
    </row>
    <row r="315" spans="2:20" x14ac:dyDescent="0.25">
      <c r="B315" s="1"/>
      <c r="C315" s="204" t="s">
        <v>26</v>
      </c>
      <c r="D315" s="204"/>
      <c r="E315" s="204"/>
      <c r="F315" s="205"/>
      <c r="G315" s="123">
        <v>47</v>
      </c>
      <c r="H315" s="84">
        <f>G315/56</f>
        <v>0.8392857142857143</v>
      </c>
      <c r="I315" s="123">
        <v>54</v>
      </c>
      <c r="J315" s="84">
        <f>I315/62</f>
        <v>0.87096774193548387</v>
      </c>
      <c r="K315" s="123">
        <v>54</v>
      </c>
      <c r="L315" s="84">
        <f>K315/64</f>
        <v>0.84375</v>
      </c>
      <c r="M315" s="123">
        <v>87</v>
      </c>
      <c r="N315" s="84">
        <f>M315/100</f>
        <v>0.87</v>
      </c>
      <c r="O315" s="123">
        <v>167</v>
      </c>
      <c r="P315" s="84">
        <f>O315/184</f>
        <v>0.90760869565217395</v>
      </c>
      <c r="Q315" s="123">
        <v>30</v>
      </c>
      <c r="R315" s="84">
        <f>Q315/42</f>
        <v>0.7142857142857143</v>
      </c>
      <c r="S315" s="124">
        <v>439</v>
      </c>
      <c r="T315" s="85">
        <f>S315/508</f>
        <v>0.86417322834645671</v>
      </c>
    </row>
    <row r="316" spans="2:20" x14ac:dyDescent="0.25">
      <c r="B316" s="5"/>
      <c r="C316" s="204" t="s">
        <v>27</v>
      </c>
      <c r="D316" s="204"/>
      <c r="E316" s="204"/>
      <c r="F316" s="205"/>
      <c r="G316" s="123">
        <v>19</v>
      </c>
      <c r="H316" s="84">
        <f t="shared" ref="H316:H320" si="7">G316/56</f>
        <v>0.3392857142857143</v>
      </c>
      <c r="I316" s="123">
        <v>21</v>
      </c>
      <c r="J316" s="84">
        <f t="shared" ref="J316:J320" si="8">I316/62</f>
        <v>0.33870967741935482</v>
      </c>
      <c r="K316" s="123">
        <v>19</v>
      </c>
      <c r="L316" s="84">
        <f t="shared" ref="L316:L320" si="9">K316/64</f>
        <v>0.296875</v>
      </c>
      <c r="M316" s="123">
        <v>27</v>
      </c>
      <c r="N316" s="84">
        <f t="shared" ref="N316:N320" si="10">M316/100</f>
        <v>0.27</v>
      </c>
      <c r="O316" s="123">
        <v>40</v>
      </c>
      <c r="P316" s="84">
        <f t="shared" ref="P316:P320" si="11">O316/184</f>
        <v>0.21739130434782608</v>
      </c>
      <c r="Q316" s="123">
        <v>15</v>
      </c>
      <c r="R316" s="84">
        <f t="shared" ref="R316:R320" si="12">Q316/42</f>
        <v>0.35714285714285715</v>
      </c>
      <c r="S316" s="124">
        <v>141</v>
      </c>
      <c r="T316" s="85">
        <f t="shared" ref="T316:T320" si="13">S316/508</f>
        <v>0.27755905511811024</v>
      </c>
    </row>
    <row r="317" spans="2:20" x14ac:dyDescent="0.25">
      <c r="B317" s="1"/>
      <c r="C317" s="204" t="s">
        <v>97</v>
      </c>
      <c r="D317" s="204"/>
      <c r="E317" s="204"/>
      <c r="F317" s="205"/>
      <c r="G317" s="123">
        <v>6</v>
      </c>
      <c r="H317" s="84">
        <f t="shared" si="7"/>
        <v>0.10714285714285714</v>
      </c>
      <c r="I317" s="123">
        <v>3</v>
      </c>
      <c r="J317" s="84">
        <f t="shared" si="8"/>
        <v>4.8387096774193547E-2</v>
      </c>
      <c r="K317" s="123">
        <v>5</v>
      </c>
      <c r="L317" s="84">
        <f t="shared" si="9"/>
        <v>7.8125E-2</v>
      </c>
      <c r="M317" s="123">
        <v>4</v>
      </c>
      <c r="N317" s="84">
        <f t="shared" si="10"/>
        <v>0.04</v>
      </c>
      <c r="O317" s="123">
        <v>8</v>
      </c>
      <c r="P317" s="84">
        <f t="shared" si="11"/>
        <v>4.3478260869565216E-2</v>
      </c>
      <c r="Q317" s="123">
        <v>3</v>
      </c>
      <c r="R317" s="84">
        <f t="shared" si="12"/>
        <v>7.1428571428571425E-2</v>
      </c>
      <c r="S317" s="124">
        <v>29</v>
      </c>
      <c r="T317" s="85">
        <f t="shared" si="13"/>
        <v>5.7086614173228349E-2</v>
      </c>
    </row>
    <row r="318" spans="2:20" x14ac:dyDescent="0.25">
      <c r="B318" s="1"/>
      <c r="C318" s="204" t="s">
        <v>98</v>
      </c>
      <c r="D318" s="204"/>
      <c r="E318" s="204"/>
      <c r="F318" s="205"/>
      <c r="G318" s="123">
        <v>3</v>
      </c>
      <c r="H318" s="84">
        <f t="shared" si="7"/>
        <v>5.3571428571428568E-2</v>
      </c>
      <c r="I318" s="123">
        <v>0</v>
      </c>
      <c r="J318" s="84">
        <f t="shared" si="8"/>
        <v>0</v>
      </c>
      <c r="K318" s="123">
        <v>2</v>
      </c>
      <c r="L318" s="84">
        <f t="shared" si="9"/>
        <v>3.125E-2</v>
      </c>
      <c r="M318" s="123">
        <v>5</v>
      </c>
      <c r="N318" s="84">
        <f t="shared" si="10"/>
        <v>0.05</v>
      </c>
      <c r="O318" s="123">
        <v>6</v>
      </c>
      <c r="P318" s="84">
        <f t="shared" si="11"/>
        <v>3.2608695652173912E-2</v>
      </c>
      <c r="Q318" s="123">
        <v>2</v>
      </c>
      <c r="R318" s="84">
        <f t="shared" si="12"/>
        <v>4.7619047619047616E-2</v>
      </c>
      <c r="S318" s="124">
        <v>18</v>
      </c>
      <c r="T318" s="85">
        <f t="shared" si="13"/>
        <v>3.5433070866141732E-2</v>
      </c>
    </row>
    <row r="319" spans="2:20" x14ac:dyDescent="0.25">
      <c r="B319" s="1"/>
      <c r="C319" s="204" t="s">
        <v>99</v>
      </c>
      <c r="D319" s="204"/>
      <c r="E319" s="204"/>
      <c r="F319" s="205"/>
      <c r="G319" s="123">
        <v>4</v>
      </c>
      <c r="H319" s="84">
        <f t="shared" si="7"/>
        <v>7.1428571428571425E-2</v>
      </c>
      <c r="I319" s="123">
        <v>1</v>
      </c>
      <c r="J319" s="84">
        <f t="shared" si="8"/>
        <v>1.6129032258064516E-2</v>
      </c>
      <c r="K319" s="123">
        <v>1</v>
      </c>
      <c r="L319" s="84">
        <f t="shared" si="9"/>
        <v>1.5625E-2</v>
      </c>
      <c r="M319" s="123">
        <v>6</v>
      </c>
      <c r="N319" s="84">
        <f t="shared" si="10"/>
        <v>0.06</v>
      </c>
      <c r="O319" s="123">
        <v>3</v>
      </c>
      <c r="P319" s="84">
        <f t="shared" si="11"/>
        <v>1.6304347826086956E-2</v>
      </c>
      <c r="Q319" s="123">
        <v>2</v>
      </c>
      <c r="R319" s="84">
        <f t="shared" si="12"/>
        <v>4.7619047619047616E-2</v>
      </c>
      <c r="S319" s="124">
        <v>17</v>
      </c>
      <c r="T319" s="85">
        <f t="shared" si="13"/>
        <v>3.3464566929133861E-2</v>
      </c>
    </row>
    <row r="320" spans="2:20" x14ac:dyDescent="0.25">
      <c r="B320" s="1"/>
      <c r="C320" s="204" t="s">
        <v>18</v>
      </c>
      <c r="D320" s="204"/>
      <c r="E320" s="204"/>
      <c r="F320" s="205"/>
      <c r="G320" s="123">
        <v>1</v>
      </c>
      <c r="H320" s="84">
        <f t="shared" si="7"/>
        <v>1.7857142857142856E-2</v>
      </c>
      <c r="I320" s="123">
        <v>2</v>
      </c>
      <c r="J320" s="84">
        <f t="shared" si="8"/>
        <v>3.2258064516129031E-2</v>
      </c>
      <c r="K320" s="123">
        <v>4</v>
      </c>
      <c r="L320" s="84">
        <f t="shared" si="9"/>
        <v>6.25E-2</v>
      </c>
      <c r="M320" s="123">
        <v>3</v>
      </c>
      <c r="N320" s="84">
        <f t="shared" si="10"/>
        <v>0.03</v>
      </c>
      <c r="O320" s="123">
        <v>4</v>
      </c>
      <c r="P320" s="84">
        <f t="shared" si="11"/>
        <v>2.1739130434782608E-2</v>
      </c>
      <c r="Q320" s="123">
        <v>1</v>
      </c>
      <c r="R320" s="84">
        <f t="shared" si="12"/>
        <v>2.3809523809523808E-2</v>
      </c>
      <c r="S320" s="124">
        <v>15</v>
      </c>
      <c r="T320" s="85">
        <f t="shared" si="13"/>
        <v>2.952755905511811E-2</v>
      </c>
    </row>
    <row r="321" spans="2:20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2:20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2:20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2:20" ht="23.25" customHeight="1" x14ac:dyDescent="0.25">
      <c r="B324" s="193" t="s">
        <v>28</v>
      </c>
      <c r="C324" s="193"/>
      <c r="D324" s="193"/>
      <c r="E324" s="193"/>
      <c r="F324" s="193"/>
      <c r="G324" s="193"/>
      <c r="H324" s="193"/>
      <c r="I324" s="193"/>
      <c r="J324" s="193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2:20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2:20" ht="54.75" customHeight="1" x14ac:dyDescent="0.25">
      <c r="B326" s="1"/>
      <c r="C326" s="1"/>
      <c r="D326" s="1"/>
      <c r="E326" s="1"/>
      <c r="F326" s="1"/>
      <c r="G326" s="164" t="s">
        <v>9</v>
      </c>
      <c r="H326" s="165"/>
      <c r="I326" s="164" t="s">
        <v>10</v>
      </c>
      <c r="J326" s="165"/>
      <c r="K326" s="164" t="s">
        <v>11</v>
      </c>
      <c r="L326" s="165"/>
      <c r="M326" s="164" t="s">
        <v>12</v>
      </c>
      <c r="N326" s="165"/>
      <c r="O326" s="164" t="s">
        <v>13</v>
      </c>
      <c r="P326" s="165"/>
      <c r="Q326" s="164" t="s">
        <v>14</v>
      </c>
      <c r="R326" s="165"/>
      <c r="S326" s="164" t="s">
        <v>8</v>
      </c>
      <c r="T326" s="165"/>
    </row>
    <row r="327" spans="2:20" x14ac:dyDescent="0.25">
      <c r="B327" s="1"/>
      <c r="C327" s="1"/>
      <c r="D327" s="1"/>
      <c r="E327" s="13"/>
      <c r="F327" s="13"/>
      <c r="G327" s="56" t="s">
        <v>21</v>
      </c>
      <c r="H327" s="70" t="s">
        <v>25</v>
      </c>
      <c r="I327" s="56" t="s">
        <v>21</v>
      </c>
      <c r="J327" s="70" t="s">
        <v>25</v>
      </c>
      <c r="K327" s="56" t="s">
        <v>21</v>
      </c>
      <c r="L327" s="70" t="s">
        <v>25</v>
      </c>
      <c r="M327" s="56" t="s">
        <v>21</v>
      </c>
      <c r="N327" s="70" t="s">
        <v>25</v>
      </c>
      <c r="O327" s="56" t="s">
        <v>21</v>
      </c>
      <c r="P327" s="70" t="s">
        <v>25</v>
      </c>
      <c r="Q327" s="56" t="s">
        <v>21</v>
      </c>
      <c r="R327" s="70" t="s">
        <v>25</v>
      </c>
      <c r="S327" s="56" t="s">
        <v>21</v>
      </c>
      <c r="T327" s="70" t="s">
        <v>25</v>
      </c>
    </row>
    <row r="328" spans="2:20" x14ac:dyDescent="0.25">
      <c r="B328" s="13"/>
      <c r="C328" s="204" t="s">
        <v>29</v>
      </c>
      <c r="D328" s="204"/>
      <c r="E328" s="204"/>
      <c r="F328" s="205"/>
      <c r="G328" s="123">
        <v>0</v>
      </c>
      <c r="H328" s="86">
        <f>G328/56</f>
        <v>0</v>
      </c>
      <c r="I328" s="123">
        <v>2</v>
      </c>
      <c r="J328" s="86">
        <f>I328/62</f>
        <v>3.2258064516129031E-2</v>
      </c>
      <c r="K328" s="123">
        <v>3</v>
      </c>
      <c r="L328" s="86">
        <f>K328/64</f>
        <v>4.6875E-2</v>
      </c>
      <c r="M328" s="123">
        <v>9</v>
      </c>
      <c r="N328" s="86">
        <f>M328/100</f>
        <v>0.09</v>
      </c>
      <c r="O328" s="123">
        <v>24</v>
      </c>
      <c r="P328" s="86">
        <f>O328/184</f>
        <v>0.13043478260869565</v>
      </c>
      <c r="Q328" s="123">
        <v>0</v>
      </c>
      <c r="R328" s="86">
        <f>Q328/42</f>
        <v>0</v>
      </c>
      <c r="S328" s="87">
        <f>SUM(G328,I328,K328,M328,O328,Q328)</f>
        <v>38</v>
      </c>
      <c r="T328" s="88">
        <f>S328/508</f>
        <v>7.4803149606299218E-2</v>
      </c>
    </row>
    <row r="329" spans="2:20" ht="24" customHeight="1" x14ac:dyDescent="0.25">
      <c r="B329" s="13"/>
      <c r="C329" s="203" t="s">
        <v>30</v>
      </c>
      <c r="D329" s="206"/>
      <c r="E329" s="206"/>
      <c r="F329" s="206"/>
      <c r="G329" s="123">
        <v>21</v>
      </c>
      <c r="H329" s="86">
        <f t="shared" ref="H329:H332" si="14">G329/56</f>
        <v>0.375</v>
      </c>
      <c r="I329" s="123">
        <v>18</v>
      </c>
      <c r="J329" s="86">
        <f t="shared" ref="J329:J332" si="15">I329/62</f>
        <v>0.29032258064516131</v>
      </c>
      <c r="K329" s="123">
        <v>18</v>
      </c>
      <c r="L329" s="86">
        <f t="shared" ref="L329:L332" si="16">K329/64</f>
        <v>0.28125</v>
      </c>
      <c r="M329" s="123">
        <v>25</v>
      </c>
      <c r="N329" s="86">
        <f t="shared" ref="N329:N332" si="17">M329/100</f>
        <v>0.25</v>
      </c>
      <c r="O329" s="123">
        <v>33</v>
      </c>
      <c r="P329" s="86">
        <f t="shared" ref="P329:P332" si="18">O329/184</f>
        <v>0.17934782608695651</v>
      </c>
      <c r="Q329" s="123">
        <v>9</v>
      </c>
      <c r="R329" s="86">
        <f t="shared" ref="R329:R332" si="19">Q329/42</f>
        <v>0.21428571428571427</v>
      </c>
      <c r="S329" s="87">
        <f t="shared" ref="S329:S332" si="20">SUM(G329,I329,K329,M329,O329,Q329)</f>
        <v>124</v>
      </c>
      <c r="T329" s="88">
        <f t="shared" ref="T329:T332" si="21">S329/508</f>
        <v>0.24409448818897639</v>
      </c>
    </row>
    <row r="330" spans="2:20" x14ac:dyDescent="0.25">
      <c r="B330" s="13"/>
      <c r="C330" s="204" t="s">
        <v>31</v>
      </c>
      <c r="D330" s="204"/>
      <c r="E330" s="204"/>
      <c r="F330" s="205"/>
      <c r="G330" s="123">
        <v>5</v>
      </c>
      <c r="H330" s="86">
        <f t="shared" si="14"/>
        <v>8.9285714285714288E-2</v>
      </c>
      <c r="I330" s="123">
        <v>3</v>
      </c>
      <c r="J330" s="86">
        <f t="shared" si="15"/>
        <v>4.8387096774193547E-2</v>
      </c>
      <c r="K330" s="123">
        <v>8</v>
      </c>
      <c r="L330" s="86">
        <f t="shared" si="16"/>
        <v>0.125</v>
      </c>
      <c r="M330" s="123">
        <v>11</v>
      </c>
      <c r="N330" s="86">
        <f t="shared" si="17"/>
        <v>0.11</v>
      </c>
      <c r="O330" s="123">
        <v>27</v>
      </c>
      <c r="P330" s="86">
        <f t="shared" si="18"/>
        <v>0.14673913043478262</v>
      </c>
      <c r="Q330" s="123">
        <v>3</v>
      </c>
      <c r="R330" s="86">
        <f t="shared" si="19"/>
        <v>7.1428571428571425E-2</v>
      </c>
      <c r="S330" s="87">
        <f t="shared" si="20"/>
        <v>57</v>
      </c>
      <c r="T330" s="88">
        <f t="shared" si="21"/>
        <v>0.11220472440944881</v>
      </c>
    </row>
    <row r="331" spans="2:20" x14ac:dyDescent="0.25">
      <c r="B331" s="13"/>
      <c r="C331" s="205" t="s">
        <v>32</v>
      </c>
      <c r="D331" s="223"/>
      <c r="E331" s="223"/>
      <c r="F331" s="223"/>
      <c r="G331" s="123">
        <v>31</v>
      </c>
      <c r="H331" s="86">
        <f t="shared" si="14"/>
        <v>0.5535714285714286</v>
      </c>
      <c r="I331" s="123">
        <v>40</v>
      </c>
      <c r="J331" s="86">
        <f t="shared" si="15"/>
        <v>0.64516129032258063</v>
      </c>
      <c r="K331" s="123">
        <v>34</v>
      </c>
      <c r="L331" s="86">
        <f t="shared" si="16"/>
        <v>0.53125</v>
      </c>
      <c r="M331" s="123">
        <v>59</v>
      </c>
      <c r="N331" s="86">
        <f t="shared" si="17"/>
        <v>0.59</v>
      </c>
      <c r="O331" s="123">
        <v>105</v>
      </c>
      <c r="P331" s="86">
        <f t="shared" si="18"/>
        <v>0.57065217391304346</v>
      </c>
      <c r="Q331" s="123">
        <v>31</v>
      </c>
      <c r="R331" s="86">
        <f t="shared" si="19"/>
        <v>0.73809523809523814</v>
      </c>
      <c r="S331" s="87">
        <f t="shared" si="20"/>
        <v>300</v>
      </c>
      <c r="T331" s="88">
        <f t="shared" si="21"/>
        <v>0.59055118110236215</v>
      </c>
    </row>
    <row r="332" spans="2:20" x14ac:dyDescent="0.25">
      <c r="B332" s="13"/>
      <c r="C332" s="166" t="s">
        <v>18</v>
      </c>
      <c r="D332" s="167"/>
      <c r="E332" s="167"/>
      <c r="F332" s="167"/>
      <c r="G332" s="123">
        <v>0</v>
      </c>
      <c r="H332" s="86">
        <f t="shared" si="14"/>
        <v>0</v>
      </c>
      <c r="I332" s="123">
        <v>1</v>
      </c>
      <c r="J332" s="86">
        <f t="shared" si="15"/>
        <v>1.6129032258064516E-2</v>
      </c>
      <c r="K332" s="123">
        <v>2</v>
      </c>
      <c r="L332" s="86">
        <f t="shared" si="16"/>
        <v>3.125E-2</v>
      </c>
      <c r="M332" s="123">
        <v>2</v>
      </c>
      <c r="N332" s="86">
        <f t="shared" si="17"/>
        <v>0.02</v>
      </c>
      <c r="O332" s="123">
        <v>3</v>
      </c>
      <c r="P332" s="86">
        <f t="shared" si="18"/>
        <v>1.6304347826086956E-2</v>
      </c>
      <c r="Q332" s="123">
        <v>0</v>
      </c>
      <c r="R332" s="86">
        <f t="shared" si="19"/>
        <v>0</v>
      </c>
      <c r="S332" s="87">
        <f t="shared" si="20"/>
        <v>8</v>
      </c>
      <c r="T332" s="88">
        <f t="shared" si="21"/>
        <v>1.5748031496062992E-2</v>
      </c>
    </row>
    <row r="333" spans="2:20" x14ac:dyDescent="0.25">
      <c r="B333" s="5"/>
      <c r="C333" s="5"/>
      <c r="D333" s="5"/>
      <c r="E333" s="5"/>
      <c r="F333" s="5"/>
      <c r="G333" s="5"/>
      <c r="H333" s="5"/>
      <c r="I333" s="5"/>
      <c r="J333" s="5"/>
      <c r="K333" s="16"/>
      <c r="L333" s="16"/>
      <c r="M333" s="16"/>
      <c r="N333" s="16"/>
      <c r="O333" s="16"/>
      <c r="P333" s="16"/>
      <c r="Q333" s="16"/>
      <c r="R333" s="16"/>
      <c r="S333" s="16"/>
      <c r="T333" s="16"/>
    </row>
    <row r="335" spans="2:20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2:20" ht="31.5" customHeight="1" x14ac:dyDescent="0.25">
      <c r="B336" s="193" t="s">
        <v>33</v>
      </c>
      <c r="C336" s="193"/>
      <c r="D336" s="193"/>
      <c r="E336" s="193"/>
      <c r="F336" s="193"/>
      <c r="G336" s="193"/>
      <c r="H336" s="193"/>
      <c r="I336" s="193"/>
      <c r="J336" s="193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2:20" x14ac:dyDescent="0.25">
      <c r="B337" s="13"/>
      <c r="C337" s="15"/>
      <c r="D337" s="13"/>
      <c r="E337" s="13"/>
      <c r="F337" s="13"/>
      <c r="G337" s="1"/>
      <c r="H337" s="1"/>
      <c r="I337" s="13"/>
      <c r="J337" s="13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2:20" ht="57.75" customHeight="1" x14ac:dyDescent="0.25">
      <c r="B338" s="13"/>
      <c r="C338" s="110"/>
      <c r="D338" s="111"/>
      <c r="E338" s="111"/>
      <c r="F338" s="111"/>
      <c r="G338" s="164" t="s">
        <v>9</v>
      </c>
      <c r="H338" s="165"/>
      <c r="I338" s="164" t="s">
        <v>10</v>
      </c>
      <c r="J338" s="165"/>
      <c r="K338" s="164" t="s">
        <v>11</v>
      </c>
      <c r="L338" s="165"/>
      <c r="M338" s="164" t="s">
        <v>12</v>
      </c>
      <c r="N338" s="165"/>
      <c r="O338" s="164" t="s">
        <v>13</v>
      </c>
      <c r="P338" s="165"/>
      <c r="Q338" s="164" t="s">
        <v>14</v>
      </c>
      <c r="R338" s="165"/>
      <c r="S338" s="164" t="s">
        <v>8</v>
      </c>
      <c r="T338" s="165"/>
    </row>
    <row r="339" spans="2:20" x14ac:dyDescent="0.25">
      <c r="B339" s="13"/>
      <c r="C339" s="112"/>
      <c r="D339" s="112"/>
      <c r="E339" s="112"/>
      <c r="F339" s="113"/>
      <c r="G339" s="56" t="s">
        <v>21</v>
      </c>
      <c r="H339" s="70" t="s">
        <v>25</v>
      </c>
      <c r="I339" s="56" t="s">
        <v>21</v>
      </c>
      <c r="J339" s="70" t="s">
        <v>25</v>
      </c>
      <c r="K339" s="56" t="s">
        <v>21</v>
      </c>
      <c r="L339" s="70" t="s">
        <v>25</v>
      </c>
      <c r="M339" s="56" t="s">
        <v>21</v>
      </c>
      <c r="N339" s="70" t="s">
        <v>25</v>
      </c>
      <c r="O339" s="56" t="s">
        <v>21</v>
      </c>
      <c r="P339" s="70" t="s">
        <v>25</v>
      </c>
      <c r="Q339" s="56" t="s">
        <v>21</v>
      </c>
      <c r="R339" s="70" t="s">
        <v>25</v>
      </c>
      <c r="S339" s="56" t="s">
        <v>21</v>
      </c>
      <c r="T339" s="70" t="s">
        <v>25</v>
      </c>
    </row>
    <row r="340" spans="2:20" ht="30" customHeight="1" x14ac:dyDescent="0.25">
      <c r="B340" s="13"/>
      <c r="C340" s="203" t="s">
        <v>34</v>
      </c>
      <c r="D340" s="206"/>
      <c r="E340" s="206"/>
      <c r="F340" s="206"/>
      <c r="G340" s="123">
        <v>4</v>
      </c>
      <c r="H340" s="86">
        <f>G340/56</f>
        <v>7.1428571428571425E-2</v>
      </c>
      <c r="I340" s="123">
        <v>47</v>
      </c>
      <c r="J340" s="86">
        <f>I340/62</f>
        <v>0.75806451612903225</v>
      </c>
      <c r="K340" s="123">
        <v>12</v>
      </c>
      <c r="L340" s="86">
        <f>K340/64</f>
        <v>0.1875</v>
      </c>
      <c r="M340" s="123">
        <v>17</v>
      </c>
      <c r="N340" s="86">
        <f>M340/100</f>
        <v>0.17</v>
      </c>
      <c r="O340" s="123">
        <v>24</v>
      </c>
      <c r="P340" s="86">
        <f>O340/184</f>
        <v>0.13043478260869565</v>
      </c>
      <c r="Q340" s="123">
        <v>1</v>
      </c>
      <c r="R340" s="86">
        <f>Q340/42</f>
        <v>2.3809523809523808E-2</v>
      </c>
      <c r="S340" s="87">
        <f>SUM(Q340,O340,M340,K340,I340,G340)</f>
        <v>105</v>
      </c>
      <c r="T340" s="88">
        <f>S340/508</f>
        <v>0.20669291338582677</v>
      </c>
    </row>
    <row r="341" spans="2:20" x14ac:dyDescent="0.25">
      <c r="B341" s="13"/>
      <c r="C341" s="202" t="s">
        <v>35</v>
      </c>
      <c r="D341" s="202"/>
      <c r="E341" s="202"/>
      <c r="F341" s="203"/>
      <c r="G341" s="123">
        <v>14</v>
      </c>
      <c r="H341" s="86">
        <f t="shared" ref="H341:H347" si="22">G341/56</f>
        <v>0.25</v>
      </c>
      <c r="I341" s="123">
        <v>15</v>
      </c>
      <c r="J341" s="86">
        <f t="shared" ref="J341:J347" si="23">I341/62</f>
        <v>0.24193548387096775</v>
      </c>
      <c r="K341" s="123">
        <v>28</v>
      </c>
      <c r="L341" s="86">
        <f t="shared" ref="L341:L347" si="24">K341/64</f>
        <v>0.4375</v>
      </c>
      <c r="M341" s="123">
        <v>40</v>
      </c>
      <c r="N341" s="86">
        <f t="shared" ref="N341:N347" si="25">M341/100</f>
        <v>0.4</v>
      </c>
      <c r="O341" s="123">
        <v>68</v>
      </c>
      <c r="P341" s="86">
        <f t="shared" ref="P341:P347" si="26">O341/184</f>
        <v>0.36956521739130432</v>
      </c>
      <c r="Q341" s="123">
        <v>10</v>
      </c>
      <c r="R341" s="86">
        <f t="shared" ref="R341:R347" si="27">Q341/42</f>
        <v>0.23809523809523808</v>
      </c>
      <c r="S341" s="87">
        <f t="shared" ref="S341:S347" si="28">SUM(Q341,O341,M341,K341,I341,G341)</f>
        <v>175</v>
      </c>
      <c r="T341" s="88">
        <f t="shared" ref="T341:T347" si="29">S341/508</f>
        <v>0.34448818897637795</v>
      </c>
    </row>
    <row r="342" spans="2:20" x14ac:dyDescent="0.25">
      <c r="B342" s="13"/>
      <c r="C342" s="203" t="s">
        <v>100</v>
      </c>
      <c r="D342" s="206"/>
      <c r="E342" s="206"/>
      <c r="F342" s="206"/>
      <c r="G342" s="123">
        <v>5</v>
      </c>
      <c r="H342" s="86">
        <f t="shared" si="22"/>
        <v>8.9285714285714288E-2</v>
      </c>
      <c r="I342" s="123">
        <v>3</v>
      </c>
      <c r="J342" s="86">
        <f t="shared" si="23"/>
        <v>4.8387096774193547E-2</v>
      </c>
      <c r="K342" s="123">
        <v>5</v>
      </c>
      <c r="L342" s="86">
        <f t="shared" si="24"/>
        <v>7.8125E-2</v>
      </c>
      <c r="M342" s="123">
        <v>7</v>
      </c>
      <c r="N342" s="86">
        <f t="shared" si="25"/>
        <v>7.0000000000000007E-2</v>
      </c>
      <c r="O342" s="123">
        <v>22</v>
      </c>
      <c r="P342" s="86">
        <f t="shared" si="26"/>
        <v>0.11956521739130435</v>
      </c>
      <c r="Q342" s="123">
        <v>2</v>
      </c>
      <c r="R342" s="86">
        <f t="shared" si="27"/>
        <v>4.7619047619047616E-2</v>
      </c>
      <c r="S342" s="87">
        <f t="shared" si="28"/>
        <v>44</v>
      </c>
      <c r="T342" s="88">
        <f t="shared" si="29"/>
        <v>8.6614173228346455E-2</v>
      </c>
    </row>
    <row r="343" spans="2:20" ht="25.5" customHeight="1" x14ac:dyDescent="0.25">
      <c r="B343" s="13"/>
      <c r="C343" s="203" t="s">
        <v>371</v>
      </c>
      <c r="D343" s="206"/>
      <c r="E343" s="206"/>
      <c r="F343" s="206"/>
      <c r="G343" s="123">
        <v>13</v>
      </c>
      <c r="H343" s="86">
        <f t="shared" si="22"/>
        <v>0.23214285714285715</v>
      </c>
      <c r="I343" s="123">
        <v>3</v>
      </c>
      <c r="J343" s="86">
        <f t="shared" si="23"/>
        <v>4.8387096774193547E-2</v>
      </c>
      <c r="K343" s="123">
        <v>14</v>
      </c>
      <c r="L343" s="86">
        <f t="shared" si="24"/>
        <v>0.21875</v>
      </c>
      <c r="M343" s="123">
        <v>23</v>
      </c>
      <c r="N343" s="86">
        <f t="shared" si="25"/>
        <v>0.23</v>
      </c>
      <c r="O343" s="123">
        <v>55</v>
      </c>
      <c r="P343" s="86">
        <f t="shared" si="26"/>
        <v>0.29891304347826086</v>
      </c>
      <c r="Q343" s="123">
        <v>9</v>
      </c>
      <c r="R343" s="86">
        <f t="shared" si="27"/>
        <v>0.21428571428571427</v>
      </c>
      <c r="S343" s="87">
        <f t="shared" si="28"/>
        <v>117</v>
      </c>
      <c r="T343" s="88">
        <f t="shared" si="29"/>
        <v>0.23031496062992127</v>
      </c>
    </row>
    <row r="344" spans="2:20" x14ac:dyDescent="0.25">
      <c r="B344" s="13"/>
      <c r="C344" s="203" t="s">
        <v>101</v>
      </c>
      <c r="D344" s="206"/>
      <c r="E344" s="206"/>
      <c r="F344" s="206"/>
      <c r="G344" s="123">
        <v>5</v>
      </c>
      <c r="H344" s="86">
        <f t="shared" si="22"/>
        <v>8.9285714285714288E-2</v>
      </c>
      <c r="I344" s="123">
        <v>3</v>
      </c>
      <c r="J344" s="86">
        <f t="shared" si="23"/>
        <v>4.8387096774193547E-2</v>
      </c>
      <c r="K344" s="123">
        <v>6</v>
      </c>
      <c r="L344" s="86">
        <f t="shared" si="24"/>
        <v>9.375E-2</v>
      </c>
      <c r="M344" s="123">
        <v>7</v>
      </c>
      <c r="N344" s="86">
        <f t="shared" si="25"/>
        <v>7.0000000000000007E-2</v>
      </c>
      <c r="O344" s="123">
        <v>19</v>
      </c>
      <c r="P344" s="86">
        <f t="shared" si="26"/>
        <v>0.10326086956521739</v>
      </c>
      <c r="Q344" s="123">
        <v>4</v>
      </c>
      <c r="R344" s="86">
        <f t="shared" si="27"/>
        <v>9.5238095238095233E-2</v>
      </c>
      <c r="S344" s="87">
        <f t="shared" si="28"/>
        <v>44</v>
      </c>
      <c r="T344" s="88">
        <f t="shared" si="29"/>
        <v>8.6614173228346455E-2</v>
      </c>
    </row>
    <row r="345" spans="2:20" ht="27" customHeight="1" x14ac:dyDescent="0.25">
      <c r="B345" s="13"/>
      <c r="C345" s="203" t="s">
        <v>36</v>
      </c>
      <c r="D345" s="206"/>
      <c r="E345" s="206"/>
      <c r="F345" s="206"/>
      <c r="G345" s="123">
        <v>10</v>
      </c>
      <c r="H345" s="86">
        <f t="shared" si="22"/>
        <v>0.17857142857142858</v>
      </c>
      <c r="I345" s="123">
        <v>11</v>
      </c>
      <c r="J345" s="86">
        <f t="shared" si="23"/>
        <v>0.17741935483870969</v>
      </c>
      <c r="K345" s="123">
        <v>28</v>
      </c>
      <c r="L345" s="86">
        <f t="shared" si="24"/>
        <v>0.4375</v>
      </c>
      <c r="M345" s="123">
        <v>45</v>
      </c>
      <c r="N345" s="86">
        <f t="shared" si="25"/>
        <v>0.45</v>
      </c>
      <c r="O345" s="123">
        <v>55</v>
      </c>
      <c r="P345" s="86">
        <f t="shared" si="26"/>
        <v>0.29891304347826086</v>
      </c>
      <c r="Q345" s="123">
        <v>13</v>
      </c>
      <c r="R345" s="86">
        <f t="shared" si="27"/>
        <v>0.30952380952380953</v>
      </c>
      <c r="S345" s="87">
        <f t="shared" si="28"/>
        <v>162</v>
      </c>
      <c r="T345" s="88">
        <f t="shared" si="29"/>
        <v>0.31889763779527558</v>
      </c>
    </row>
    <row r="346" spans="2:20" x14ac:dyDescent="0.25">
      <c r="B346" s="5"/>
      <c r="C346" s="203" t="s">
        <v>37</v>
      </c>
      <c r="D346" s="206"/>
      <c r="E346" s="206"/>
      <c r="F346" s="206"/>
      <c r="G346" s="123">
        <v>30</v>
      </c>
      <c r="H346" s="86">
        <f t="shared" si="22"/>
        <v>0.5357142857142857</v>
      </c>
      <c r="I346" s="123">
        <v>3</v>
      </c>
      <c r="J346" s="86">
        <f t="shared" si="23"/>
        <v>4.8387096774193547E-2</v>
      </c>
      <c r="K346" s="123">
        <v>11</v>
      </c>
      <c r="L346" s="86">
        <f t="shared" si="24"/>
        <v>0.171875</v>
      </c>
      <c r="M346" s="123">
        <v>10</v>
      </c>
      <c r="N346" s="86">
        <f t="shared" si="25"/>
        <v>0.1</v>
      </c>
      <c r="O346" s="123">
        <v>22</v>
      </c>
      <c r="P346" s="86">
        <f t="shared" si="26"/>
        <v>0.11956521739130435</v>
      </c>
      <c r="Q346" s="123">
        <v>18</v>
      </c>
      <c r="R346" s="86">
        <f t="shared" si="27"/>
        <v>0.42857142857142855</v>
      </c>
      <c r="S346" s="87">
        <f t="shared" si="28"/>
        <v>94</v>
      </c>
      <c r="T346" s="88">
        <f t="shared" si="29"/>
        <v>0.18503937007874016</v>
      </c>
    </row>
    <row r="347" spans="2:20" x14ac:dyDescent="0.25">
      <c r="B347" s="1"/>
      <c r="C347" s="203" t="s">
        <v>18</v>
      </c>
      <c r="D347" s="206"/>
      <c r="E347" s="206"/>
      <c r="F347" s="206"/>
      <c r="G347" s="123">
        <v>2</v>
      </c>
      <c r="H347" s="86">
        <f t="shared" si="22"/>
        <v>3.5714285714285712E-2</v>
      </c>
      <c r="I347" s="123">
        <v>5</v>
      </c>
      <c r="J347" s="86">
        <f t="shared" si="23"/>
        <v>8.0645161290322578E-2</v>
      </c>
      <c r="K347" s="123">
        <v>2</v>
      </c>
      <c r="L347" s="86">
        <f t="shared" si="24"/>
        <v>3.125E-2</v>
      </c>
      <c r="M347" s="123">
        <v>8</v>
      </c>
      <c r="N347" s="86">
        <f t="shared" si="25"/>
        <v>0.08</v>
      </c>
      <c r="O347" s="123">
        <v>5</v>
      </c>
      <c r="P347" s="86">
        <f t="shared" si="26"/>
        <v>2.717391304347826E-2</v>
      </c>
      <c r="Q347" s="123">
        <v>4</v>
      </c>
      <c r="R347" s="86">
        <f t="shared" si="27"/>
        <v>9.5238095238095233E-2</v>
      </c>
      <c r="S347" s="87">
        <f t="shared" si="28"/>
        <v>26</v>
      </c>
      <c r="T347" s="88">
        <f t="shared" si="29"/>
        <v>5.1181102362204724E-2</v>
      </c>
    </row>
    <row r="348" spans="2:20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</row>
    <row r="349" spans="2:20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2:20" x14ac:dyDescent="0.25">
      <c r="B350" s="193" t="s">
        <v>38</v>
      </c>
      <c r="C350" s="193"/>
      <c r="D350" s="193"/>
      <c r="E350" s="193"/>
      <c r="F350" s="193"/>
      <c r="G350" s="193"/>
      <c r="H350" s="193"/>
      <c r="I350" s="193"/>
      <c r="J350" s="193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2:20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2:20" x14ac:dyDescent="0.25">
      <c r="B352" s="211" t="s">
        <v>39</v>
      </c>
      <c r="C352" s="211"/>
      <c r="D352" s="211"/>
      <c r="E352" s="211"/>
      <c r="F352" s="211"/>
      <c r="G352" s="211"/>
      <c r="H352" s="211"/>
      <c r="I352" s="211"/>
      <c r="J352" s="21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2:20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2:20" ht="57.75" customHeight="1" x14ac:dyDescent="0.25">
      <c r="B354" s="1"/>
      <c r="C354" s="118"/>
      <c r="D354" s="118"/>
      <c r="E354" s="118"/>
      <c r="F354" s="118"/>
      <c r="G354" s="164" t="s">
        <v>9</v>
      </c>
      <c r="H354" s="165"/>
      <c r="I354" s="164" t="s">
        <v>10</v>
      </c>
      <c r="J354" s="165"/>
      <c r="K354" s="164" t="s">
        <v>11</v>
      </c>
      <c r="L354" s="165"/>
      <c r="M354" s="164" t="s">
        <v>12</v>
      </c>
      <c r="N354" s="165"/>
      <c r="O354" s="164" t="s">
        <v>13</v>
      </c>
      <c r="P354" s="165"/>
      <c r="Q354" s="164" t="s">
        <v>14</v>
      </c>
      <c r="R354" s="165"/>
      <c r="S354" s="164" t="s">
        <v>8</v>
      </c>
      <c r="T354" s="165"/>
    </row>
    <row r="355" spans="2:20" x14ac:dyDescent="0.25">
      <c r="B355" s="1"/>
      <c r="C355" s="118"/>
      <c r="D355" s="118"/>
      <c r="E355" s="118"/>
      <c r="F355" s="118"/>
      <c r="G355" s="56" t="s">
        <v>21</v>
      </c>
      <c r="H355" s="54" t="s">
        <v>6</v>
      </c>
      <c r="I355" s="56" t="s">
        <v>21</v>
      </c>
      <c r="J355" s="54" t="s">
        <v>6</v>
      </c>
      <c r="K355" s="56" t="s">
        <v>21</v>
      </c>
      <c r="L355" s="54" t="s">
        <v>6</v>
      </c>
      <c r="M355" s="56" t="s">
        <v>21</v>
      </c>
      <c r="N355" s="54" t="s">
        <v>6</v>
      </c>
      <c r="O355" s="56" t="s">
        <v>21</v>
      </c>
      <c r="P355" s="54" t="s">
        <v>6</v>
      </c>
      <c r="Q355" s="56" t="s">
        <v>21</v>
      </c>
      <c r="R355" s="54" t="s">
        <v>6</v>
      </c>
      <c r="S355" s="56" t="s">
        <v>21</v>
      </c>
      <c r="T355" s="54" t="s">
        <v>6</v>
      </c>
    </row>
    <row r="356" spans="2:20" x14ac:dyDescent="0.25">
      <c r="B356" s="1"/>
      <c r="C356" s="202" t="s">
        <v>40</v>
      </c>
      <c r="D356" s="202"/>
      <c r="E356" s="202"/>
      <c r="F356" s="202"/>
      <c r="G356" s="126">
        <v>9</v>
      </c>
      <c r="H356" s="127">
        <f>G356/56</f>
        <v>0.16071428571428573</v>
      </c>
      <c r="I356" s="126">
        <v>10</v>
      </c>
      <c r="J356" s="127">
        <f>I356/62</f>
        <v>0.16129032258064516</v>
      </c>
      <c r="K356" s="126">
        <v>15</v>
      </c>
      <c r="L356" s="127">
        <f>K356/64</f>
        <v>0.234375</v>
      </c>
      <c r="M356" s="126">
        <v>32</v>
      </c>
      <c r="N356" s="127">
        <f>M356/100</f>
        <v>0.32</v>
      </c>
      <c r="O356" s="126">
        <v>34</v>
      </c>
      <c r="P356" s="127">
        <f>O356/184</f>
        <v>0.18478260869565216</v>
      </c>
      <c r="Q356" s="126">
        <v>3</v>
      </c>
      <c r="R356" s="127">
        <f>Q356/42</f>
        <v>7.1428571428571425E-2</v>
      </c>
      <c r="S356" s="128">
        <f>SUM(Q356,O356,M356,K356,I356,G356)</f>
        <v>103</v>
      </c>
      <c r="T356" s="129">
        <f>S356/508</f>
        <v>0.20275590551181102</v>
      </c>
    </row>
    <row r="357" spans="2:20" x14ac:dyDescent="0.25">
      <c r="B357" s="1"/>
      <c r="C357" s="202" t="s">
        <v>41</v>
      </c>
      <c r="D357" s="202"/>
      <c r="E357" s="202"/>
      <c r="F357" s="202"/>
      <c r="G357" s="130">
        <v>47</v>
      </c>
      <c r="H357" s="127">
        <f>G357/56</f>
        <v>0.8392857142857143</v>
      </c>
      <c r="I357" s="130">
        <v>52</v>
      </c>
      <c r="J357" s="127">
        <v>0.62962962962962965</v>
      </c>
      <c r="K357" s="130">
        <v>49</v>
      </c>
      <c r="L357" s="127">
        <v>0.72222222222222221</v>
      </c>
      <c r="M357" s="130">
        <v>68</v>
      </c>
      <c r="N357" s="127">
        <v>0.70652173913043481</v>
      </c>
      <c r="O357" s="130">
        <v>150</v>
      </c>
      <c r="P357" s="127">
        <v>0.77777777777777779</v>
      </c>
      <c r="Q357" s="130">
        <v>39</v>
      </c>
      <c r="R357" s="127">
        <f>Q357/42</f>
        <v>0.9285714285714286</v>
      </c>
      <c r="S357" s="128">
        <f t="shared" ref="S357" si="30">SUM(Q357,O357,M357,K357,I357,G357)</f>
        <v>405</v>
      </c>
      <c r="T357" s="129">
        <f>S357/508</f>
        <v>0.797244094488189</v>
      </c>
    </row>
    <row r="358" spans="2:20" x14ac:dyDescent="0.25">
      <c r="B358" s="1"/>
      <c r="C358" s="24"/>
      <c r="D358" s="24"/>
      <c r="E358" s="24"/>
      <c r="F358" s="24"/>
      <c r="G358" s="21"/>
      <c r="H358" s="2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2:20" x14ac:dyDescent="0.25">
      <c r="B359" s="1"/>
      <c r="C359" s="25"/>
      <c r="D359" s="25"/>
      <c r="E359" s="25"/>
      <c r="F359" s="25"/>
      <c r="G359" s="14"/>
      <c r="H359" s="2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2:20" ht="54.75" customHeight="1" x14ac:dyDescent="0.25">
      <c r="B360" s="1"/>
      <c r="C360" s="25"/>
      <c r="D360" s="25"/>
      <c r="E360" s="25"/>
      <c r="F360" s="25"/>
      <c r="G360" s="195" t="s">
        <v>9</v>
      </c>
      <c r="H360" s="196"/>
      <c r="I360" s="195" t="s">
        <v>10</v>
      </c>
      <c r="J360" s="196"/>
      <c r="K360" s="195" t="s">
        <v>11</v>
      </c>
      <c r="L360" s="196"/>
      <c r="M360" s="195" t="s">
        <v>12</v>
      </c>
      <c r="N360" s="196"/>
      <c r="O360" s="195" t="s">
        <v>13</v>
      </c>
      <c r="P360" s="196"/>
      <c r="Q360" s="195" t="s">
        <v>14</v>
      </c>
      <c r="R360" s="196"/>
      <c r="S360" s="195" t="s">
        <v>8</v>
      </c>
      <c r="T360" s="196"/>
    </row>
    <row r="361" spans="2:20" x14ac:dyDescent="0.25">
      <c r="B361" s="1"/>
      <c r="C361" s="1"/>
      <c r="D361" s="208" t="s">
        <v>42</v>
      </c>
      <c r="E361" s="209"/>
      <c r="F361" s="210"/>
      <c r="G361" s="120" t="s">
        <v>21</v>
      </c>
      <c r="H361" s="125" t="s">
        <v>6</v>
      </c>
      <c r="I361" s="120" t="s">
        <v>21</v>
      </c>
      <c r="J361" s="125" t="s">
        <v>6</v>
      </c>
      <c r="K361" s="120" t="s">
        <v>21</v>
      </c>
      <c r="L361" s="125" t="s">
        <v>6</v>
      </c>
      <c r="M361" s="120" t="s">
        <v>21</v>
      </c>
      <c r="N361" s="125" t="s">
        <v>6</v>
      </c>
      <c r="O361" s="120" t="s">
        <v>21</v>
      </c>
      <c r="P361" s="125" t="s">
        <v>6</v>
      </c>
      <c r="Q361" s="120" t="s">
        <v>21</v>
      </c>
      <c r="R361" s="125" t="s">
        <v>6</v>
      </c>
      <c r="S361" s="120" t="s">
        <v>21</v>
      </c>
      <c r="T361" s="125" t="s">
        <v>6</v>
      </c>
    </row>
    <row r="362" spans="2:20" ht="39.75" customHeight="1" x14ac:dyDescent="0.25">
      <c r="B362" s="1"/>
      <c r="C362" s="1"/>
      <c r="D362" s="172" t="s">
        <v>43</v>
      </c>
      <c r="E362" s="173"/>
      <c r="F362" s="173"/>
      <c r="G362" s="131">
        <v>7</v>
      </c>
      <c r="H362" s="89">
        <f>G362/9</f>
        <v>0.77777777777777779</v>
      </c>
      <c r="I362" s="131">
        <v>8</v>
      </c>
      <c r="J362" s="89">
        <f>I362/10</f>
        <v>0.8</v>
      </c>
      <c r="K362" s="131">
        <v>12</v>
      </c>
      <c r="L362" s="89">
        <f>K362/15</f>
        <v>0.8</v>
      </c>
      <c r="M362" s="131">
        <v>24</v>
      </c>
      <c r="N362" s="89">
        <f>M362/32</f>
        <v>0.75</v>
      </c>
      <c r="O362" s="131">
        <v>30</v>
      </c>
      <c r="P362" s="89">
        <f>O362/34</f>
        <v>0.88235294117647056</v>
      </c>
      <c r="Q362" s="131">
        <v>3</v>
      </c>
      <c r="R362" s="89">
        <f>Q362/3</f>
        <v>1</v>
      </c>
      <c r="S362" s="90">
        <f>SUM(Q362,O362,M362,K362,I362,G362)</f>
        <v>84</v>
      </c>
      <c r="T362" s="91">
        <f>S362/103</f>
        <v>0.81553398058252424</v>
      </c>
    </row>
    <row r="363" spans="2:20" ht="40.5" customHeight="1" x14ac:dyDescent="0.25">
      <c r="B363" s="11"/>
      <c r="C363" s="11"/>
      <c r="D363" s="202" t="s">
        <v>44</v>
      </c>
      <c r="E363" s="202"/>
      <c r="F363" s="203"/>
      <c r="G363" s="131">
        <v>0</v>
      </c>
      <c r="H363" s="89">
        <f t="shared" ref="H363:H370" si="31">G363/9</f>
        <v>0</v>
      </c>
      <c r="I363" s="131">
        <v>2</v>
      </c>
      <c r="J363" s="89">
        <f t="shared" ref="J363:J370" si="32">I363/10</f>
        <v>0.2</v>
      </c>
      <c r="K363" s="131">
        <v>0</v>
      </c>
      <c r="L363" s="89">
        <f t="shared" ref="L363:L370" si="33">K363/15</f>
        <v>0</v>
      </c>
      <c r="M363" s="131">
        <v>0</v>
      </c>
      <c r="N363" s="89">
        <f t="shared" ref="N363:N370" si="34">M363/32</f>
        <v>0</v>
      </c>
      <c r="O363" s="131">
        <v>4</v>
      </c>
      <c r="P363" s="89">
        <f t="shared" ref="P363:P369" si="35">O363/34</f>
        <v>0.11764705882352941</v>
      </c>
      <c r="Q363" s="131">
        <v>0</v>
      </c>
      <c r="R363" s="89">
        <f t="shared" ref="R363:R370" si="36">Q363/3</f>
        <v>0</v>
      </c>
      <c r="S363" s="90">
        <f t="shared" ref="S363:S370" si="37">SUM(Q363,O363,M363,K363,I363,G363)</f>
        <v>6</v>
      </c>
      <c r="T363" s="91">
        <f t="shared" ref="T363:T369" si="38">S363/103</f>
        <v>5.8252427184466021E-2</v>
      </c>
    </row>
    <row r="364" spans="2:20" ht="29.25" customHeight="1" x14ac:dyDescent="0.25">
      <c r="B364" s="11"/>
      <c r="C364" s="11"/>
      <c r="D364" s="202" t="s">
        <v>45</v>
      </c>
      <c r="E364" s="202"/>
      <c r="F364" s="203"/>
      <c r="G364" s="131">
        <v>1</v>
      </c>
      <c r="H364" s="89">
        <f t="shared" si="31"/>
        <v>0.1111111111111111</v>
      </c>
      <c r="I364" s="131">
        <v>1</v>
      </c>
      <c r="J364" s="89">
        <f t="shared" si="32"/>
        <v>0.1</v>
      </c>
      <c r="K364" s="131">
        <v>0</v>
      </c>
      <c r="L364" s="89">
        <f t="shared" si="33"/>
        <v>0</v>
      </c>
      <c r="M364" s="131">
        <v>0</v>
      </c>
      <c r="N364" s="89">
        <f t="shared" si="34"/>
        <v>0</v>
      </c>
      <c r="O364" s="131">
        <v>0</v>
      </c>
      <c r="P364" s="89">
        <f t="shared" si="35"/>
        <v>0</v>
      </c>
      <c r="Q364" s="131">
        <v>0</v>
      </c>
      <c r="R364" s="89">
        <f t="shared" si="36"/>
        <v>0</v>
      </c>
      <c r="S364" s="90">
        <f t="shared" si="37"/>
        <v>2</v>
      </c>
      <c r="T364" s="91">
        <f t="shared" si="38"/>
        <v>1.9417475728155338E-2</v>
      </c>
    </row>
    <row r="365" spans="2:20" ht="42" customHeight="1" x14ac:dyDescent="0.25">
      <c r="B365" s="11"/>
      <c r="C365" s="11"/>
      <c r="D365" s="202" t="s">
        <v>46</v>
      </c>
      <c r="E365" s="202"/>
      <c r="F365" s="203"/>
      <c r="G365" s="131">
        <v>0</v>
      </c>
      <c r="H365" s="89">
        <f t="shared" si="31"/>
        <v>0</v>
      </c>
      <c r="I365" s="131">
        <v>0</v>
      </c>
      <c r="J365" s="89">
        <f t="shared" si="32"/>
        <v>0</v>
      </c>
      <c r="K365" s="131">
        <v>0</v>
      </c>
      <c r="L365" s="89">
        <f t="shared" si="33"/>
        <v>0</v>
      </c>
      <c r="M365" s="131">
        <v>0</v>
      </c>
      <c r="N365" s="89">
        <f t="shared" si="34"/>
        <v>0</v>
      </c>
      <c r="O365" s="131">
        <v>1</v>
      </c>
      <c r="P365" s="89">
        <f t="shared" si="35"/>
        <v>2.9411764705882353E-2</v>
      </c>
      <c r="Q365" s="131">
        <v>0</v>
      </c>
      <c r="R365" s="89">
        <f t="shared" si="36"/>
        <v>0</v>
      </c>
      <c r="S365" s="90">
        <f t="shared" si="37"/>
        <v>1</v>
      </c>
      <c r="T365" s="91">
        <f t="shared" si="38"/>
        <v>9.7087378640776691E-3</v>
      </c>
    </row>
    <row r="366" spans="2:20" ht="41.25" customHeight="1" x14ac:dyDescent="0.25">
      <c r="B366" s="11"/>
      <c r="C366" s="11"/>
      <c r="D366" s="202" t="s">
        <v>47</v>
      </c>
      <c r="E366" s="202"/>
      <c r="F366" s="203"/>
      <c r="G366" s="131">
        <v>0</v>
      </c>
      <c r="H366" s="89">
        <f t="shared" si="31"/>
        <v>0</v>
      </c>
      <c r="I366" s="131">
        <v>0</v>
      </c>
      <c r="J366" s="89">
        <f t="shared" si="32"/>
        <v>0</v>
      </c>
      <c r="K366" s="131">
        <v>0</v>
      </c>
      <c r="L366" s="89">
        <f t="shared" si="33"/>
        <v>0</v>
      </c>
      <c r="M366" s="131">
        <v>1</v>
      </c>
      <c r="N366" s="89">
        <f t="shared" si="34"/>
        <v>3.125E-2</v>
      </c>
      <c r="O366" s="131">
        <v>3</v>
      </c>
      <c r="P366" s="89">
        <f t="shared" si="35"/>
        <v>8.8235294117647065E-2</v>
      </c>
      <c r="Q366" s="131">
        <v>0</v>
      </c>
      <c r="R366" s="89">
        <f t="shared" si="36"/>
        <v>0</v>
      </c>
      <c r="S366" s="90">
        <f t="shared" si="37"/>
        <v>4</v>
      </c>
      <c r="T366" s="91">
        <f t="shared" si="38"/>
        <v>3.8834951456310676E-2</v>
      </c>
    </row>
    <row r="367" spans="2:20" ht="39" customHeight="1" x14ac:dyDescent="0.25">
      <c r="B367" s="11"/>
      <c r="C367" s="11"/>
      <c r="D367" s="172" t="s">
        <v>48</v>
      </c>
      <c r="E367" s="173"/>
      <c r="F367" s="173"/>
      <c r="G367" s="131">
        <v>0</v>
      </c>
      <c r="H367" s="89">
        <f t="shared" si="31"/>
        <v>0</v>
      </c>
      <c r="I367" s="131">
        <v>0</v>
      </c>
      <c r="J367" s="89">
        <f t="shared" si="32"/>
        <v>0</v>
      </c>
      <c r="K367" s="131">
        <v>0</v>
      </c>
      <c r="L367" s="89">
        <f t="shared" si="33"/>
        <v>0</v>
      </c>
      <c r="M367" s="131">
        <v>0</v>
      </c>
      <c r="N367" s="89">
        <f t="shared" si="34"/>
        <v>0</v>
      </c>
      <c r="O367" s="131">
        <v>1</v>
      </c>
      <c r="P367" s="89">
        <f t="shared" si="35"/>
        <v>2.9411764705882353E-2</v>
      </c>
      <c r="Q367" s="131">
        <v>0</v>
      </c>
      <c r="R367" s="89">
        <f t="shared" si="36"/>
        <v>0</v>
      </c>
      <c r="S367" s="90">
        <f t="shared" si="37"/>
        <v>1</v>
      </c>
      <c r="T367" s="91">
        <f t="shared" si="38"/>
        <v>9.7087378640776691E-3</v>
      </c>
    </row>
    <row r="368" spans="2:20" ht="27" customHeight="1" x14ac:dyDescent="0.25">
      <c r="B368" s="11"/>
      <c r="C368" s="11"/>
      <c r="D368" s="172" t="s">
        <v>49</v>
      </c>
      <c r="E368" s="173"/>
      <c r="F368" s="173"/>
      <c r="G368" s="131">
        <v>2</v>
      </c>
      <c r="H368" s="89">
        <f t="shared" si="31"/>
        <v>0.22222222222222221</v>
      </c>
      <c r="I368" s="131">
        <v>5</v>
      </c>
      <c r="J368" s="89">
        <f t="shared" si="32"/>
        <v>0.5</v>
      </c>
      <c r="K368" s="131">
        <v>6</v>
      </c>
      <c r="L368" s="89">
        <f t="shared" si="33"/>
        <v>0.4</v>
      </c>
      <c r="M368" s="131">
        <v>17</v>
      </c>
      <c r="N368" s="89">
        <f t="shared" si="34"/>
        <v>0.53125</v>
      </c>
      <c r="O368" s="131">
        <v>12</v>
      </c>
      <c r="P368" s="89">
        <f t="shared" si="35"/>
        <v>0.35294117647058826</v>
      </c>
      <c r="Q368" s="131">
        <v>0</v>
      </c>
      <c r="R368" s="89">
        <f t="shared" si="36"/>
        <v>0</v>
      </c>
      <c r="S368" s="90">
        <f t="shared" si="37"/>
        <v>42</v>
      </c>
      <c r="T368" s="91">
        <f t="shared" si="38"/>
        <v>0.40776699029126212</v>
      </c>
    </row>
    <row r="369" spans="2:20" ht="40.5" customHeight="1" x14ac:dyDescent="0.25">
      <c r="B369" s="5"/>
      <c r="C369" s="5"/>
      <c r="D369" s="172" t="s">
        <v>50</v>
      </c>
      <c r="E369" s="173"/>
      <c r="F369" s="173"/>
      <c r="G369" s="131">
        <v>1</v>
      </c>
      <c r="H369" s="89">
        <f t="shared" si="31"/>
        <v>0.1111111111111111</v>
      </c>
      <c r="I369" s="131">
        <v>1</v>
      </c>
      <c r="J369" s="89">
        <f t="shared" si="32"/>
        <v>0.1</v>
      </c>
      <c r="K369" s="131">
        <v>2</v>
      </c>
      <c r="L369" s="89">
        <f t="shared" si="33"/>
        <v>0.13333333333333333</v>
      </c>
      <c r="M369" s="131">
        <v>6</v>
      </c>
      <c r="N369" s="89">
        <f t="shared" si="34"/>
        <v>0.1875</v>
      </c>
      <c r="O369" s="131">
        <v>2</v>
      </c>
      <c r="P369" s="89">
        <f t="shared" si="35"/>
        <v>5.8823529411764705E-2</v>
      </c>
      <c r="Q369" s="131">
        <v>0</v>
      </c>
      <c r="R369" s="89">
        <f t="shared" si="36"/>
        <v>0</v>
      </c>
      <c r="S369" s="90">
        <f t="shared" si="37"/>
        <v>12</v>
      </c>
      <c r="T369" s="91">
        <f t="shared" si="38"/>
        <v>0.11650485436893204</v>
      </c>
    </row>
    <row r="370" spans="2:20" x14ac:dyDescent="0.25">
      <c r="B370" s="16"/>
      <c r="C370" s="16"/>
      <c r="D370" s="172" t="s">
        <v>18</v>
      </c>
      <c r="E370" s="173"/>
      <c r="F370" s="173"/>
      <c r="G370" s="131">
        <v>0</v>
      </c>
      <c r="H370" s="89">
        <f t="shared" si="31"/>
        <v>0</v>
      </c>
      <c r="I370" s="131">
        <v>0</v>
      </c>
      <c r="J370" s="89">
        <f t="shared" si="32"/>
        <v>0</v>
      </c>
      <c r="K370" s="131">
        <v>0</v>
      </c>
      <c r="L370" s="89">
        <f t="shared" si="33"/>
        <v>0</v>
      </c>
      <c r="M370" s="131">
        <v>1</v>
      </c>
      <c r="N370" s="89">
        <f t="shared" si="34"/>
        <v>3.125E-2</v>
      </c>
      <c r="O370" s="131">
        <v>0</v>
      </c>
      <c r="P370" s="89">
        <f>O370/34</f>
        <v>0</v>
      </c>
      <c r="Q370" s="131">
        <v>0</v>
      </c>
      <c r="R370" s="89">
        <f t="shared" si="36"/>
        <v>0</v>
      </c>
      <c r="S370" s="90">
        <f t="shared" si="37"/>
        <v>1</v>
      </c>
      <c r="T370" s="91">
        <f>S370/103</f>
        <v>9.7087378640776691E-3</v>
      </c>
    </row>
    <row r="371" spans="2:20" x14ac:dyDescent="0.25">
      <c r="B371" s="1"/>
      <c r="C371" s="1"/>
      <c r="D371" s="200" t="s">
        <v>8</v>
      </c>
      <c r="E371" s="201"/>
      <c r="F371" s="201"/>
      <c r="G371" s="92">
        <f>SUM(G362:G370)</f>
        <v>11</v>
      </c>
      <c r="H371" s="93">
        <f>G371/S371</f>
        <v>7.1895424836601302E-2</v>
      </c>
      <c r="I371" s="92">
        <f>SUM(I362:I370)</f>
        <v>17</v>
      </c>
      <c r="J371" s="93">
        <f>I371/S371</f>
        <v>0.1111111111111111</v>
      </c>
      <c r="K371" s="92">
        <f>SUM(K362:K370)</f>
        <v>20</v>
      </c>
      <c r="L371" s="93">
        <f>K371/S371</f>
        <v>0.13071895424836602</v>
      </c>
      <c r="M371" s="92">
        <f>SUM(M362:M370)</f>
        <v>49</v>
      </c>
      <c r="N371" s="93">
        <f>M371/S371</f>
        <v>0.3202614379084967</v>
      </c>
      <c r="O371" s="92">
        <f>SUM(O362:O370)</f>
        <v>53</v>
      </c>
      <c r="P371" s="93">
        <f>O371/S371</f>
        <v>0.34640522875816993</v>
      </c>
      <c r="Q371" s="92">
        <f>SUM(Q362:Q370)</f>
        <v>3</v>
      </c>
      <c r="R371" s="93">
        <f>Q371/S371</f>
        <v>1.9607843137254902E-2</v>
      </c>
      <c r="S371" s="92">
        <f>SUM(S362:S370)</f>
        <v>153</v>
      </c>
      <c r="T371" s="93">
        <v>1</v>
      </c>
    </row>
    <row r="372" spans="2:20" x14ac:dyDescent="0.25">
      <c r="B372" s="1"/>
      <c r="C372" s="1"/>
      <c r="D372" s="26"/>
      <c r="E372" s="26"/>
      <c r="F372" s="26"/>
      <c r="G372" s="27"/>
      <c r="H372" s="27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2:20" s="52" customFormat="1" x14ac:dyDescent="0.25">
      <c r="D373" s="104"/>
      <c r="E373" s="104"/>
      <c r="F373" s="104"/>
      <c r="G373" s="105"/>
      <c r="H373" s="105"/>
    </row>
    <row r="374" spans="2:20" x14ac:dyDescent="0.25">
      <c r="B374" s="211" t="s">
        <v>51</v>
      </c>
      <c r="C374" s="211"/>
      <c r="D374" s="211"/>
      <c r="E374" s="211"/>
      <c r="F374" s="211"/>
      <c r="G374" s="211"/>
      <c r="H374" s="211"/>
      <c r="I374" s="211"/>
      <c r="J374" s="21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2:20" ht="15" customHeight="1" x14ac:dyDescent="0.25">
      <c r="B375" s="211"/>
      <c r="C375" s="211"/>
      <c r="D375" s="211"/>
      <c r="E375" s="211"/>
      <c r="F375" s="211"/>
      <c r="G375" s="211"/>
      <c r="H375" s="211"/>
      <c r="I375" s="211"/>
      <c r="J375" s="21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2:20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2:20" ht="57.75" customHeight="1" x14ac:dyDescent="0.25">
      <c r="B377" s="1"/>
      <c r="C377" s="1"/>
      <c r="D377" s="1"/>
      <c r="E377" s="1"/>
      <c r="F377" s="1"/>
      <c r="G377" s="178" t="s">
        <v>9</v>
      </c>
      <c r="H377" s="179"/>
      <c r="I377" s="178" t="s">
        <v>10</v>
      </c>
      <c r="J377" s="179"/>
      <c r="K377" s="178" t="s">
        <v>11</v>
      </c>
      <c r="L377" s="179"/>
      <c r="M377" s="178" t="s">
        <v>12</v>
      </c>
      <c r="N377" s="179"/>
      <c r="O377" s="178" t="s">
        <v>13</v>
      </c>
      <c r="P377" s="179"/>
      <c r="Q377" s="178" t="s">
        <v>14</v>
      </c>
      <c r="R377" s="179"/>
      <c r="S377" s="178" t="s">
        <v>8</v>
      </c>
      <c r="T377" s="179"/>
    </row>
    <row r="378" spans="2:20" x14ac:dyDescent="0.25">
      <c r="B378" s="1"/>
      <c r="C378" s="1"/>
      <c r="D378" s="1"/>
      <c r="E378" s="1"/>
      <c r="F378" s="1"/>
      <c r="G378" s="109" t="s">
        <v>21</v>
      </c>
      <c r="H378" s="114" t="s">
        <v>25</v>
      </c>
      <c r="I378" s="109" t="s">
        <v>21</v>
      </c>
      <c r="J378" s="114" t="s">
        <v>25</v>
      </c>
      <c r="K378" s="109" t="s">
        <v>21</v>
      </c>
      <c r="L378" s="114" t="s">
        <v>25</v>
      </c>
      <c r="M378" s="109" t="s">
        <v>21</v>
      </c>
      <c r="N378" s="114" t="s">
        <v>25</v>
      </c>
      <c r="O378" s="109" t="s">
        <v>21</v>
      </c>
      <c r="P378" s="114" t="s">
        <v>25</v>
      </c>
      <c r="Q378" s="109" t="s">
        <v>21</v>
      </c>
      <c r="R378" s="114" t="s">
        <v>25</v>
      </c>
      <c r="S378" s="109" t="s">
        <v>21</v>
      </c>
      <c r="T378" s="114" t="s">
        <v>25</v>
      </c>
    </row>
    <row r="379" spans="2:20" x14ac:dyDescent="0.25">
      <c r="B379" s="1"/>
      <c r="C379" s="199" t="s">
        <v>52</v>
      </c>
      <c r="D379" s="199"/>
      <c r="E379" s="199"/>
      <c r="F379" s="176"/>
      <c r="G379" s="115">
        <v>53</v>
      </c>
      <c r="H379" s="116">
        <f>G379/56</f>
        <v>0.9464285714285714</v>
      </c>
      <c r="I379" s="115">
        <v>50</v>
      </c>
      <c r="J379" s="116">
        <f>I379/62</f>
        <v>0.80645161290322576</v>
      </c>
      <c r="K379" s="115">
        <v>58</v>
      </c>
      <c r="L379" s="116">
        <f>K379/64</f>
        <v>0.90625</v>
      </c>
      <c r="M379" s="115">
        <v>90</v>
      </c>
      <c r="N379" s="116">
        <f>M379/100</f>
        <v>0.9</v>
      </c>
      <c r="O379" s="115">
        <v>165</v>
      </c>
      <c r="P379" s="116">
        <f>O379/184</f>
        <v>0.89673913043478259</v>
      </c>
      <c r="Q379" s="115">
        <v>37</v>
      </c>
      <c r="R379" s="116">
        <f>Q379/42</f>
        <v>0.88095238095238093</v>
      </c>
      <c r="S379" s="119">
        <f>SUM(G379,I379,K379,M379,O379,Q379)</f>
        <v>453</v>
      </c>
      <c r="T379" s="117">
        <f>S379/508</f>
        <v>0.8917322834645669</v>
      </c>
    </row>
    <row r="380" spans="2:20" x14ac:dyDescent="0.25">
      <c r="B380" s="1"/>
      <c r="C380" s="199" t="s">
        <v>53</v>
      </c>
      <c r="D380" s="199"/>
      <c r="E380" s="199"/>
      <c r="F380" s="176"/>
      <c r="G380" s="115">
        <v>14</v>
      </c>
      <c r="H380" s="116">
        <f t="shared" ref="H380:H386" si="39">G380/56</f>
        <v>0.25</v>
      </c>
      <c r="I380" s="115">
        <v>18</v>
      </c>
      <c r="J380" s="116">
        <f t="shared" ref="J380:J386" si="40">I380/62</f>
        <v>0.29032258064516131</v>
      </c>
      <c r="K380" s="115">
        <v>22</v>
      </c>
      <c r="L380" s="116">
        <f t="shared" ref="L380:L386" si="41">K380/64</f>
        <v>0.34375</v>
      </c>
      <c r="M380" s="115">
        <v>37</v>
      </c>
      <c r="N380" s="116">
        <f t="shared" ref="N380:N386" si="42">M380/100</f>
        <v>0.37</v>
      </c>
      <c r="O380" s="115">
        <v>61</v>
      </c>
      <c r="P380" s="116">
        <f t="shared" ref="P380:P386" si="43">O380/184</f>
        <v>0.33152173913043476</v>
      </c>
      <c r="Q380" s="115">
        <v>12</v>
      </c>
      <c r="R380" s="116">
        <f t="shared" ref="R380:R386" si="44">Q380/42</f>
        <v>0.2857142857142857</v>
      </c>
      <c r="S380" s="119">
        <f t="shared" ref="S380:S386" si="45">SUM(G380,I380,K380,M380,O380,Q380)</f>
        <v>164</v>
      </c>
      <c r="T380" s="117">
        <f t="shared" ref="T380:T386" si="46">S380/508</f>
        <v>0.32283464566929132</v>
      </c>
    </row>
    <row r="381" spans="2:20" ht="28.5" customHeight="1" x14ac:dyDescent="0.25">
      <c r="B381" s="1"/>
      <c r="C381" s="199" t="s">
        <v>54</v>
      </c>
      <c r="D381" s="199"/>
      <c r="E381" s="199"/>
      <c r="F381" s="176"/>
      <c r="G381" s="115">
        <v>1</v>
      </c>
      <c r="H381" s="116">
        <f t="shared" si="39"/>
        <v>1.7857142857142856E-2</v>
      </c>
      <c r="I381" s="115">
        <v>2</v>
      </c>
      <c r="J381" s="116">
        <f t="shared" si="40"/>
        <v>3.2258064516129031E-2</v>
      </c>
      <c r="K381" s="115">
        <v>2</v>
      </c>
      <c r="L381" s="116">
        <f t="shared" si="41"/>
        <v>3.125E-2</v>
      </c>
      <c r="M381" s="115">
        <v>6</v>
      </c>
      <c r="N381" s="116">
        <f t="shared" si="42"/>
        <v>0.06</v>
      </c>
      <c r="O381" s="115">
        <v>6</v>
      </c>
      <c r="P381" s="116">
        <f t="shared" si="43"/>
        <v>3.2608695652173912E-2</v>
      </c>
      <c r="Q381" s="115">
        <v>1</v>
      </c>
      <c r="R381" s="116">
        <f t="shared" si="44"/>
        <v>2.3809523809523808E-2</v>
      </c>
      <c r="S381" s="119">
        <f t="shared" si="45"/>
        <v>18</v>
      </c>
      <c r="T381" s="117">
        <f t="shared" si="46"/>
        <v>3.5433070866141732E-2</v>
      </c>
    </row>
    <row r="382" spans="2:20" x14ac:dyDescent="0.25">
      <c r="B382" s="1"/>
      <c r="C382" s="180" t="s">
        <v>55</v>
      </c>
      <c r="D382" s="181"/>
      <c r="E382" s="181"/>
      <c r="F382" s="181"/>
      <c r="G382" s="115">
        <v>17</v>
      </c>
      <c r="H382" s="116">
        <f t="shared" si="39"/>
        <v>0.30357142857142855</v>
      </c>
      <c r="I382" s="115">
        <v>15</v>
      </c>
      <c r="J382" s="116">
        <f t="shared" si="40"/>
        <v>0.24193548387096775</v>
      </c>
      <c r="K382" s="115">
        <v>11</v>
      </c>
      <c r="L382" s="116">
        <f t="shared" si="41"/>
        <v>0.171875</v>
      </c>
      <c r="M382" s="115">
        <v>25</v>
      </c>
      <c r="N382" s="116">
        <f t="shared" si="42"/>
        <v>0.25</v>
      </c>
      <c r="O382" s="115">
        <v>45</v>
      </c>
      <c r="P382" s="116">
        <f t="shared" si="43"/>
        <v>0.24456521739130435</v>
      </c>
      <c r="Q382" s="115">
        <v>9</v>
      </c>
      <c r="R382" s="116">
        <f t="shared" si="44"/>
        <v>0.21428571428571427</v>
      </c>
      <c r="S382" s="119">
        <f t="shared" si="45"/>
        <v>122</v>
      </c>
      <c r="T382" s="117">
        <f t="shared" si="46"/>
        <v>0.24015748031496062</v>
      </c>
    </row>
    <row r="383" spans="2:20" x14ac:dyDescent="0.25">
      <c r="B383" s="1"/>
      <c r="C383" s="176" t="s">
        <v>56</v>
      </c>
      <c r="D383" s="177"/>
      <c r="E383" s="177"/>
      <c r="F383" s="177"/>
      <c r="G383" s="115">
        <v>3</v>
      </c>
      <c r="H383" s="116">
        <f t="shared" si="39"/>
        <v>5.3571428571428568E-2</v>
      </c>
      <c r="I383" s="115">
        <v>6</v>
      </c>
      <c r="J383" s="116">
        <f t="shared" si="40"/>
        <v>9.6774193548387094E-2</v>
      </c>
      <c r="K383" s="115">
        <v>8</v>
      </c>
      <c r="L383" s="116">
        <f t="shared" si="41"/>
        <v>0.125</v>
      </c>
      <c r="M383" s="115">
        <v>13</v>
      </c>
      <c r="N383" s="116">
        <f t="shared" si="42"/>
        <v>0.13</v>
      </c>
      <c r="O383" s="115">
        <v>20</v>
      </c>
      <c r="P383" s="116">
        <f t="shared" si="43"/>
        <v>0.10869565217391304</v>
      </c>
      <c r="Q383" s="115">
        <v>4</v>
      </c>
      <c r="R383" s="116">
        <f t="shared" si="44"/>
        <v>9.5238095238095233E-2</v>
      </c>
      <c r="S383" s="119">
        <f t="shared" si="45"/>
        <v>54</v>
      </c>
      <c r="T383" s="117">
        <f t="shared" si="46"/>
        <v>0.1062992125984252</v>
      </c>
    </row>
    <row r="384" spans="2:20" x14ac:dyDescent="0.25">
      <c r="B384" s="1"/>
      <c r="C384" s="176" t="s">
        <v>57</v>
      </c>
      <c r="D384" s="177"/>
      <c r="E384" s="177"/>
      <c r="F384" s="177"/>
      <c r="G384" s="115">
        <v>1</v>
      </c>
      <c r="H384" s="116">
        <f t="shared" si="39"/>
        <v>1.7857142857142856E-2</v>
      </c>
      <c r="I384" s="115">
        <v>8</v>
      </c>
      <c r="J384" s="116">
        <f t="shared" si="40"/>
        <v>0.12903225806451613</v>
      </c>
      <c r="K384" s="115">
        <v>9</v>
      </c>
      <c r="L384" s="116">
        <f t="shared" si="41"/>
        <v>0.140625</v>
      </c>
      <c r="M384" s="115">
        <v>19</v>
      </c>
      <c r="N384" s="116">
        <f t="shared" si="42"/>
        <v>0.19</v>
      </c>
      <c r="O384" s="115">
        <v>15</v>
      </c>
      <c r="P384" s="116">
        <f t="shared" si="43"/>
        <v>8.1521739130434784E-2</v>
      </c>
      <c r="Q384" s="115">
        <v>8</v>
      </c>
      <c r="R384" s="116">
        <f t="shared" si="44"/>
        <v>0.19047619047619047</v>
      </c>
      <c r="S384" s="119">
        <f t="shared" si="45"/>
        <v>60</v>
      </c>
      <c r="T384" s="117">
        <f t="shared" si="46"/>
        <v>0.11811023622047244</v>
      </c>
    </row>
    <row r="385" spans="2:20" x14ac:dyDescent="0.25">
      <c r="B385" s="1"/>
      <c r="C385" s="176" t="s">
        <v>58</v>
      </c>
      <c r="D385" s="177"/>
      <c r="E385" s="177"/>
      <c r="F385" s="177"/>
      <c r="G385" s="115">
        <v>2</v>
      </c>
      <c r="H385" s="116">
        <f t="shared" si="39"/>
        <v>3.5714285714285712E-2</v>
      </c>
      <c r="I385" s="115">
        <v>4</v>
      </c>
      <c r="J385" s="116">
        <f t="shared" si="40"/>
        <v>6.4516129032258063E-2</v>
      </c>
      <c r="K385" s="115">
        <v>4</v>
      </c>
      <c r="L385" s="116">
        <f t="shared" si="41"/>
        <v>6.25E-2</v>
      </c>
      <c r="M385" s="115">
        <v>10</v>
      </c>
      <c r="N385" s="116">
        <f t="shared" si="42"/>
        <v>0.1</v>
      </c>
      <c r="O385" s="115">
        <v>10</v>
      </c>
      <c r="P385" s="116">
        <f t="shared" si="43"/>
        <v>5.434782608695652E-2</v>
      </c>
      <c r="Q385" s="115">
        <v>2</v>
      </c>
      <c r="R385" s="116">
        <f t="shared" si="44"/>
        <v>4.7619047619047616E-2</v>
      </c>
      <c r="S385" s="119">
        <f t="shared" si="45"/>
        <v>32</v>
      </c>
      <c r="T385" s="117">
        <f t="shared" si="46"/>
        <v>6.2992125984251968E-2</v>
      </c>
    </row>
    <row r="386" spans="2:20" x14ac:dyDescent="0.25">
      <c r="B386" s="1"/>
      <c r="C386" s="176" t="s">
        <v>18</v>
      </c>
      <c r="D386" s="177"/>
      <c r="E386" s="177"/>
      <c r="F386" s="177"/>
      <c r="G386" s="115">
        <v>1</v>
      </c>
      <c r="H386" s="116">
        <f t="shared" si="39"/>
        <v>1.7857142857142856E-2</v>
      </c>
      <c r="I386" s="115">
        <v>2</v>
      </c>
      <c r="J386" s="116">
        <f t="shared" si="40"/>
        <v>3.2258064516129031E-2</v>
      </c>
      <c r="K386" s="115">
        <v>1</v>
      </c>
      <c r="L386" s="116">
        <f t="shared" si="41"/>
        <v>1.5625E-2</v>
      </c>
      <c r="M386" s="115">
        <v>1</v>
      </c>
      <c r="N386" s="116">
        <f t="shared" si="42"/>
        <v>0.01</v>
      </c>
      <c r="O386" s="115">
        <v>1</v>
      </c>
      <c r="P386" s="116">
        <f t="shared" si="43"/>
        <v>5.434782608695652E-3</v>
      </c>
      <c r="Q386" s="115">
        <v>1</v>
      </c>
      <c r="R386" s="116">
        <f t="shared" si="44"/>
        <v>2.3809523809523808E-2</v>
      </c>
      <c r="S386" s="119">
        <f t="shared" si="45"/>
        <v>7</v>
      </c>
      <c r="T386" s="117">
        <f t="shared" si="46"/>
        <v>1.3779527559055118E-2</v>
      </c>
    </row>
    <row r="387" spans="2:20" x14ac:dyDescent="0.25">
      <c r="B387" s="1"/>
      <c r="C387" s="194"/>
      <c r="D387" s="194"/>
      <c r="E387" s="194"/>
      <c r="F387" s="194"/>
      <c r="G387" s="94"/>
      <c r="H387" s="5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2:20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2:20" ht="22.5" customHeight="1" x14ac:dyDescent="0.25">
      <c r="B389" s="193" t="s">
        <v>59</v>
      </c>
      <c r="C389" s="193"/>
      <c r="D389" s="193"/>
      <c r="E389" s="193"/>
      <c r="F389" s="193"/>
      <c r="G389" s="193"/>
      <c r="H389" s="193"/>
      <c r="I389" s="193"/>
      <c r="J389" s="193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2:20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2:20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2:20" ht="52.5" customHeight="1" x14ac:dyDescent="0.25">
      <c r="B392" s="4"/>
      <c r="C392" s="4"/>
      <c r="D392" s="4"/>
      <c r="E392" s="4"/>
      <c r="F392" s="4"/>
      <c r="G392" s="164" t="s">
        <v>9</v>
      </c>
      <c r="H392" s="165"/>
      <c r="I392" s="164" t="s">
        <v>10</v>
      </c>
      <c r="J392" s="165"/>
      <c r="K392" s="164" t="s">
        <v>11</v>
      </c>
      <c r="L392" s="165"/>
      <c r="M392" s="164" t="s">
        <v>12</v>
      </c>
      <c r="N392" s="165"/>
      <c r="O392" s="164" t="s">
        <v>13</v>
      </c>
      <c r="P392" s="165"/>
      <c r="Q392" s="164" t="s">
        <v>14</v>
      </c>
      <c r="R392" s="165"/>
      <c r="S392" s="164" t="s">
        <v>8</v>
      </c>
      <c r="T392" s="165"/>
    </row>
    <row r="393" spans="2:20" x14ac:dyDescent="0.25">
      <c r="B393" s="1"/>
      <c r="C393" s="1"/>
      <c r="D393" s="1"/>
      <c r="E393" s="1"/>
      <c r="F393" s="1"/>
      <c r="G393" s="32" t="s">
        <v>21</v>
      </c>
      <c r="H393" s="70" t="s">
        <v>25</v>
      </c>
      <c r="I393" s="32" t="s">
        <v>21</v>
      </c>
      <c r="J393" s="70" t="s">
        <v>25</v>
      </c>
      <c r="K393" s="32" t="s">
        <v>21</v>
      </c>
      <c r="L393" s="70" t="s">
        <v>25</v>
      </c>
      <c r="M393" s="32" t="s">
        <v>21</v>
      </c>
      <c r="N393" s="70" t="s">
        <v>25</v>
      </c>
      <c r="O393" s="32" t="s">
        <v>21</v>
      </c>
      <c r="P393" s="70" t="s">
        <v>25</v>
      </c>
      <c r="Q393" s="32" t="s">
        <v>21</v>
      </c>
      <c r="R393" s="70" t="s">
        <v>25</v>
      </c>
      <c r="S393" s="32" t="s">
        <v>21</v>
      </c>
      <c r="T393" s="70" t="s">
        <v>25</v>
      </c>
    </row>
    <row r="394" spans="2:20" ht="33.75" customHeight="1" x14ac:dyDescent="0.25">
      <c r="B394" s="1"/>
      <c r="C394" s="172" t="s">
        <v>60</v>
      </c>
      <c r="D394" s="173"/>
      <c r="E394" s="173"/>
      <c r="F394" s="173"/>
      <c r="G394" s="123">
        <v>1</v>
      </c>
      <c r="H394" s="97">
        <f>G394/56</f>
        <v>1.7857142857142856E-2</v>
      </c>
      <c r="I394" s="123">
        <v>4</v>
      </c>
      <c r="J394" s="97">
        <f>I394/62</f>
        <v>6.4516129032258063E-2</v>
      </c>
      <c r="K394" s="123">
        <v>1</v>
      </c>
      <c r="L394" s="97">
        <f>K394/64</f>
        <v>1.5625E-2</v>
      </c>
      <c r="M394" s="123">
        <v>2</v>
      </c>
      <c r="N394" s="97">
        <f>M394/100</f>
        <v>0.02</v>
      </c>
      <c r="O394" s="123">
        <v>3</v>
      </c>
      <c r="P394" s="97">
        <f>O394/184</f>
        <v>1.6304347826086956E-2</v>
      </c>
      <c r="Q394" s="123">
        <v>2</v>
      </c>
      <c r="R394" s="97">
        <f>Q394/42</f>
        <v>4.7619047619047616E-2</v>
      </c>
      <c r="S394" s="95">
        <f>SUM(G394,I394,K394,M394,O394,Q394)</f>
        <v>13</v>
      </c>
      <c r="T394" s="98">
        <f>S394/508</f>
        <v>2.5590551181102362E-2</v>
      </c>
    </row>
    <row r="395" spans="2:20" x14ac:dyDescent="0.25">
      <c r="B395" s="1"/>
      <c r="C395" s="166" t="s">
        <v>61</v>
      </c>
      <c r="D395" s="167"/>
      <c r="E395" s="167"/>
      <c r="F395" s="167"/>
      <c r="G395" s="123">
        <v>2</v>
      </c>
      <c r="H395" s="97">
        <f t="shared" ref="H395:H398" si="47">G395/56</f>
        <v>3.5714285714285712E-2</v>
      </c>
      <c r="I395" s="123">
        <v>0</v>
      </c>
      <c r="J395" s="97">
        <f t="shared" ref="J395:J398" si="48">I395/62</f>
        <v>0</v>
      </c>
      <c r="K395" s="123">
        <v>1</v>
      </c>
      <c r="L395" s="97">
        <f t="shared" ref="L395:L398" si="49">K395/64</f>
        <v>1.5625E-2</v>
      </c>
      <c r="M395" s="123">
        <v>1</v>
      </c>
      <c r="N395" s="97">
        <f t="shared" ref="N395:N398" si="50">M395/100</f>
        <v>0.01</v>
      </c>
      <c r="O395" s="123">
        <v>10</v>
      </c>
      <c r="P395" s="97">
        <f t="shared" ref="P395:P398" si="51">O395/184</f>
        <v>5.434782608695652E-2</v>
      </c>
      <c r="Q395" s="123">
        <v>0</v>
      </c>
      <c r="R395" s="97">
        <f t="shared" ref="R395:R398" si="52">Q395/42</f>
        <v>0</v>
      </c>
      <c r="S395" s="95">
        <f t="shared" ref="S395:S398" si="53">SUM(G395,I395,K395,M395,O395,Q395)</f>
        <v>14</v>
      </c>
      <c r="T395" s="98">
        <f t="shared" ref="T395:T398" si="54">S395/508</f>
        <v>2.7559055118110236E-2</v>
      </c>
    </row>
    <row r="396" spans="2:20" x14ac:dyDescent="0.25">
      <c r="B396" s="1"/>
      <c r="C396" s="166" t="s">
        <v>62</v>
      </c>
      <c r="D396" s="167"/>
      <c r="E396" s="167"/>
      <c r="F396" s="167"/>
      <c r="G396" s="123">
        <v>22</v>
      </c>
      <c r="H396" s="97">
        <f t="shared" si="47"/>
        <v>0.39285714285714285</v>
      </c>
      <c r="I396" s="123">
        <v>15</v>
      </c>
      <c r="J396" s="97">
        <f t="shared" si="48"/>
        <v>0.24193548387096775</v>
      </c>
      <c r="K396" s="123">
        <v>6</v>
      </c>
      <c r="L396" s="97">
        <f t="shared" si="49"/>
        <v>9.375E-2</v>
      </c>
      <c r="M396" s="123">
        <v>18</v>
      </c>
      <c r="N396" s="97">
        <f t="shared" si="50"/>
        <v>0.18</v>
      </c>
      <c r="O396" s="123">
        <v>38</v>
      </c>
      <c r="P396" s="97">
        <f t="shared" si="51"/>
        <v>0.20652173913043478</v>
      </c>
      <c r="Q396" s="123">
        <v>8</v>
      </c>
      <c r="R396" s="97">
        <f t="shared" si="52"/>
        <v>0.19047619047619047</v>
      </c>
      <c r="S396" s="95">
        <f t="shared" si="53"/>
        <v>107</v>
      </c>
      <c r="T396" s="98">
        <f t="shared" si="54"/>
        <v>0.21062992125984251</v>
      </c>
    </row>
    <row r="397" spans="2:20" x14ac:dyDescent="0.25">
      <c r="B397" s="1"/>
      <c r="C397" s="166" t="s">
        <v>18</v>
      </c>
      <c r="D397" s="167"/>
      <c r="E397" s="167"/>
      <c r="F397" s="167"/>
      <c r="G397" s="123">
        <v>0</v>
      </c>
      <c r="H397" s="97">
        <f t="shared" si="47"/>
        <v>0</v>
      </c>
      <c r="I397" s="123">
        <v>8</v>
      </c>
      <c r="J397" s="97">
        <f t="shared" si="48"/>
        <v>0.12903225806451613</v>
      </c>
      <c r="K397" s="123">
        <v>3</v>
      </c>
      <c r="L397" s="97">
        <f t="shared" si="49"/>
        <v>4.6875E-2</v>
      </c>
      <c r="M397" s="123">
        <v>6</v>
      </c>
      <c r="N397" s="97">
        <f t="shared" si="50"/>
        <v>0.06</v>
      </c>
      <c r="O397" s="123">
        <v>6</v>
      </c>
      <c r="P397" s="97">
        <f t="shared" si="51"/>
        <v>3.2608695652173912E-2</v>
      </c>
      <c r="Q397" s="123">
        <v>0</v>
      </c>
      <c r="R397" s="97">
        <f t="shared" si="52"/>
        <v>0</v>
      </c>
      <c r="S397" s="95">
        <f t="shared" si="53"/>
        <v>23</v>
      </c>
      <c r="T397" s="98">
        <f t="shared" si="54"/>
        <v>4.5275590551181105E-2</v>
      </c>
    </row>
    <row r="398" spans="2:20" x14ac:dyDescent="0.25">
      <c r="B398" s="1"/>
      <c r="C398" s="166" t="s">
        <v>63</v>
      </c>
      <c r="D398" s="167"/>
      <c r="E398" s="167"/>
      <c r="F398" s="167"/>
      <c r="G398" s="123">
        <v>31</v>
      </c>
      <c r="H398" s="97">
        <f t="shared" si="47"/>
        <v>0.5535714285714286</v>
      </c>
      <c r="I398" s="123">
        <v>37</v>
      </c>
      <c r="J398" s="97">
        <f t="shared" si="48"/>
        <v>0.59677419354838712</v>
      </c>
      <c r="K398" s="123">
        <v>53</v>
      </c>
      <c r="L398" s="97">
        <f t="shared" si="49"/>
        <v>0.828125</v>
      </c>
      <c r="M398" s="123">
        <v>74</v>
      </c>
      <c r="N398" s="97">
        <f t="shared" si="50"/>
        <v>0.74</v>
      </c>
      <c r="O398" s="123">
        <v>133</v>
      </c>
      <c r="P398" s="97">
        <f t="shared" si="51"/>
        <v>0.72282608695652173</v>
      </c>
      <c r="Q398" s="123">
        <v>32</v>
      </c>
      <c r="R398" s="97">
        <f t="shared" si="52"/>
        <v>0.76190476190476186</v>
      </c>
      <c r="S398" s="95">
        <f t="shared" si="53"/>
        <v>360</v>
      </c>
      <c r="T398" s="98">
        <f t="shared" si="54"/>
        <v>0.70866141732283461</v>
      </c>
    </row>
    <row r="399" spans="2:20" x14ac:dyDescent="0.25">
      <c r="B399" s="1"/>
      <c r="C399" s="28"/>
      <c r="D399" s="28"/>
      <c r="E399" s="28"/>
      <c r="F399" s="28"/>
      <c r="G399" s="96"/>
      <c r="H399" s="9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2:20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2:20" x14ac:dyDescent="0.25">
      <c r="B401" s="192" t="s">
        <v>64</v>
      </c>
      <c r="C401" s="192"/>
      <c r="D401" s="192"/>
      <c r="E401" s="192"/>
      <c r="F401" s="192"/>
      <c r="G401" s="192"/>
      <c r="H401" s="192"/>
      <c r="I401" s="192"/>
      <c r="J401" s="192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4" spans="2:20" ht="53.25" customHeight="1" x14ac:dyDescent="0.25">
      <c r="B404" s="1"/>
      <c r="C404" s="1"/>
      <c r="D404" s="1"/>
      <c r="E404" s="1"/>
      <c r="F404" s="1"/>
      <c r="G404" s="164" t="s">
        <v>9</v>
      </c>
      <c r="H404" s="165"/>
      <c r="I404" s="164" t="s">
        <v>10</v>
      </c>
      <c r="J404" s="165"/>
      <c r="K404" s="164" t="s">
        <v>11</v>
      </c>
      <c r="L404" s="165"/>
      <c r="M404" s="164" t="s">
        <v>12</v>
      </c>
      <c r="N404" s="165"/>
      <c r="O404" s="164" t="s">
        <v>13</v>
      </c>
      <c r="P404" s="165"/>
      <c r="Q404" s="164" t="s">
        <v>14</v>
      </c>
      <c r="R404" s="165"/>
      <c r="S404" s="164" t="s">
        <v>8</v>
      </c>
      <c r="T404" s="165"/>
    </row>
    <row r="405" spans="2:20" x14ac:dyDescent="0.25">
      <c r="B405" s="1"/>
      <c r="C405" s="1"/>
      <c r="D405" s="1"/>
      <c r="E405" s="1"/>
      <c r="F405" s="1"/>
      <c r="G405" s="32" t="s">
        <v>21</v>
      </c>
      <c r="H405" s="70" t="s">
        <v>25</v>
      </c>
      <c r="I405" s="32" t="s">
        <v>21</v>
      </c>
      <c r="J405" s="70" t="s">
        <v>25</v>
      </c>
      <c r="K405" s="32" t="s">
        <v>21</v>
      </c>
      <c r="L405" s="70" t="s">
        <v>25</v>
      </c>
      <c r="M405" s="32" t="s">
        <v>21</v>
      </c>
      <c r="N405" s="70" t="s">
        <v>25</v>
      </c>
      <c r="O405" s="32" t="s">
        <v>21</v>
      </c>
      <c r="P405" s="70" t="s">
        <v>25</v>
      </c>
      <c r="Q405" s="32" t="s">
        <v>21</v>
      </c>
      <c r="R405" s="70" t="s">
        <v>25</v>
      </c>
      <c r="S405" s="32" t="s">
        <v>21</v>
      </c>
      <c r="T405" s="70" t="s">
        <v>25</v>
      </c>
    </row>
    <row r="406" spans="2:20" x14ac:dyDescent="0.25">
      <c r="B406" s="1"/>
      <c r="C406" s="172" t="s">
        <v>65</v>
      </c>
      <c r="D406" s="173"/>
      <c r="E406" s="173"/>
      <c r="F406" s="173"/>
      <c r="G406" s="123">
        <v>0</v>
      </c>
      <c r="H406" s="97">
        <f>G406/56</f>
        <v>0</v>
      </c>
      <c r="I406" s="123">
        <v>0</v>
      </c>
      <c r="J406" s="97">
        <f>I406/62</f>
        <v>0</v>
      </c>
      <c r="K406" s="123">
        <v>0</v>
      </c>
      <c r="L406" s="97">
        <f>K406/64</f>
        <v>0</v>
      </c>
      <c r="M406" s="123">
        <v>0</v>
      </c>
      <c r="N406" s="97">
        <f>M406/100</f>
        <v>0</v>
      </c>
      <c r="O406" s="123">
        <v>4</v>
      </c>
      <c r="P406" s="97">
        <f>O406/184</f>
        <v>2.1739130434782608E-2</v>
      </c>
      <c r="Q406" s="123">
        <v>0</v>
      </c>
      <c r="R406" s="97">
        <f>Q406/42</f>
        <v>0</v>
      </c>
      <c r="S406" s="95">
        <f>SUM(Q406,O406,G406,I406,K406,M406)</f>
        <v>4</v>
      </c>
      <c r="T406" s="99">
        <f>S406/508</f>
        <v>7.874015748031496E-3</v>
      </c>
    </row>
    <row r="407" spans="2:20" x14ac:dyDescent="0.25">
      <c r="B407" s="1"/>
      <c r="C407" s="172" t="s">
        <v>66</v>
      </c>
      <c r="D407" s="173"/>
      <c r="E407" s="173"/>
      <c r="F407" s="173"/>
      <c r="G407" s="123">
        <v>9</v>
      </c>
      <c r="H407" s="97">
        <f t="shared" ref="H407:H409" si="55">G407/56</f>
        <v>0.16071428571428573</v>
      </c>
      <c r="I407" s="123">
        <v>4</v>
      </c>
      <c r="J407" s="97">
        <f t="shared" ref="J407:J409" si="56">I407/62</f>
        <v>6.4516129032258063E-2</v>
      </c>
      <c r="K407" s="123">
        <v>6</v>
      </c>
      <c r="L407" s="97">
        <f t="shared" ref="L407:L409" si="57">K407/64</f>
        <v>9.375E-2</v>
      </c>
      <c r="M407" s="123">
        <v>15</v>
      </c>
      <c r="N407" s="97">
        <f t="shared" ref="N407:N409" si="58">M407/100</f>
        <v>0.15</v>
      </c>
      <c r="O407" s="123">
        <v>25</v>
      </c>
      <c r="P407" s="97">
        <f t="shared" ref="P407:P409" si="59">O407/184</f>
        <v>0.1358695652173913</v>
      </c>
      <c r="Q407" s="123">
        <v>10</v>
      </c>
      <c r="R407" s="97">
        <f t="shared" ref="R407:R409" si="60">Q407/42</f>
        <v>0.23809523809523808</v>
      </c>
      <c r="S407" s="95">
        <f t="shared" ref="S407:S409" si="61">SUM(Q407,O407,G407,I407,K407,M407)</f>
        <v>69</v>
      </c>
      <c r="T407" s="99">
        <f t="shared" ref="T407:T409" si="62">S407/508</f>
        <v>0.13582677165354332</v>
      </c>
    </row>
    <row r="408" spans="2:20" x14ac:dyDescent="0.25">
      <c r="B408" s="1"/>
      <c r="C408" s="172" t="s">
        <v>67</v>
      </c>
      <c r="D408" s="173"/>
      <c r="E408" s="173"/>
      <c r="F408" s="173"/>
      <c r="G408" s="123">
        <v>30</v>
      </c>
      <c r="H408" s="97">
        <f t="shared" si="55"/>
        <v>0.5357142857142857</v>
      </c>
      <c r="I408" s="123">
        <v>44</v>
      </c>
      <c r="J408" s="97">
        <f t="shared" si="56"/>
        <v>0.70967741935483875</v>
      </c>
      <c r="K408" s="123">
        <v>38</v>
      </c>
      <c r="L408" s="97">
        <f t="shared" si="57"/>
        <v>0.59375</v>
      </c>
      <c r="M408" s="123">
        <v>68</v>
      </c>
      <c r="N408" s="97">
        <f t="shared" si="58"/>
        <v>0.68</v>
      </c>
      <c r="O408" s="123">
        <v>124</v>
      </c>
      <c r="P408" s="97">
        <f t="shared" si="59"/>
        <v>0.67391304347826086</v>
      </c>
      <c r="Q408" s="123">
        <v>26</v>
      </c>
      <c r="R408" s="97">
        <f t="shared" si="60"/>
        <v>0.61904761904761907</v>
      </c>
      <c r="S408" s="95">
        <f t="shared" si="61"/>
        <v>330</v>
      </c>
      <c r="T408" s="99">
        <f t="shared" si="62"/>
        <v>0.64960629921259838</v>
      </c>
    </row>
    <row r="409" spans="2:20" x14ac:dyDescent="0.25">
      <c r="B409" s="1"/>
      <c r="C409" s="172" t="s">
        <v>68</v>
      </c>
      <c r="D409" s="173"/>
      <c r="E409" s="173"/>
      <c r="F409" s="173"/>
      <c r="G409" s="123">
        <v>10</v>
      </c>
      <c r="H409" s="97">
        <f t="shared" si="55"/>
        <v>0.17857142857142858</v>
      </c>
      <c r="I409" s="123">
        <v>9</v>
      </c>
      <c r="J409" s="97">
        <f t="shared" si="56"/>
        <v>0.14516129032258066</v>
      </c>
      <c r="K409" s="123">
        <v>18</v>
      </c>
      <c r="L409" s="97">
        <f t="shared" si="57"/>
        <v>0.28125</v>
      </c>
      <c r="M409" s="123">
        <v>10</v>
      </c>
      <c r="N409" s="97">
        <f t="shared" si="58"/>
        <v>0.1</v>
      </c>
      <c r="O409" s="123">
        <v>17</v>
      </c>
      <c r="P409" s="97">
        <f t="shared" si="59"/>
        <v>9.2391304347826081E-2</v>
      </c>
      <c r="Q409" s="123">
        <v>4</v>
      </c>
      <c r="R409" s="97">
        <f t="shared" si="60"/>
        <v>9.5238095238095233E-2</v>
      </c>
      <c r="S409" s="95">
        <f t="shared" si="61"/>
        <v>68</v>
      </c>
      <c r="T409" s="99">
        <f t="shared" si="62"/>
        <v>0.13385826771653545</v>
      </c>
    </row>
    <row r="410" spans="2:20" x14ac:dyDescent="0.25">
      <c r="B410" s="1"/>
      <c r="C410" s="45"/>
      <c r="D410" s="45"/>
      <c r="E410" s="45"/>
      <c r="F410" s="45"/>
      <c r="G410" s="46"/>
      <c r="H410" s="47"/>
      <c r="I410" s="46"/>
      <c r="J410" s="47"/>
      <c r="K410" s="46"/>
      <c r="L410" s="47"/>
      <c r="M410" s="46"/>
      <c r="N410" s="47"/>
      <c r="O410" s="46"/>
      <c r="P410" s="47"/>
      <c r="Q410" s="46"/>
      <c r="R410" s="47"/>
      <c r="S410" s="1"/>
      <c r="T410" s="1"/>
    </row>
    <row r="411" spans="2:20" x14ac:dyDescent="0.25">
      <c r="B411" s="1"/>
      <c r="C411" s="45"/>
      <c r="D411" s="45"/>
      <c r="E411" s="45"/>
      <c r="F411" s="45"/>
      <c r="G411" s="46"/>
      <c r="H411" s="47"/>
      <c r="I411" s="46"/>
      <c r="J411" s="47"/>
      <c r="K411" s="46"/>
      <c r="L411" s="47"/>
      <c r="M411" s="46"/>
      <c r="N411" s="47"/>
      <c r="O411" s="46"/>
      <c r="P411" s="47"/>
      <c r="Q411" s="46"/>
      <c r="R411" s="47"/>
      <c r="S411" s="1"/>
      <c r="T411" s="1"/>
    </row>
    <row r="412" spans="2:20" ht="28.5" customHeight="1" x14ac:dyDescent="0.25">
      <c r="B412" s="192" t="s">
        <v>102</v>
      </c>
      <c r="C412" s="192"/>
      <c r="D412" s="192"/>
      <c r="E412" s="192"/>
      <c r="F412" s="192"/>
      <c r="G412" s="192"/>
      <c r="H412" s="192"/>
      <c r="I412" s="192"/>
      <c r="J412" s="192"/>
      <c r="K412" s="63"/>
      <c r="L412" s="64"/>
      <c r="M412" s="63"/>
      <c r="N412" s="64"/>
      <c r="O412" s="63"/>
      <c r="P412" s="64"/>
      <c r="Q412" s="63"/>
      <c r="R412" s="64"/>
      <c r="S412" s="52"/>
      <c r="T412" s="52"/>
    </row>
    <row r="413" spans="2:20" x14ac:dyDescent="0.25">
      <c r="B413" s="52"/>
      <c r="C413" s="65"/>
      <c r="D413" s="65"/>
      <c r="E413" s="65"/>
      <c r="F413" s="65"/>
      <c r="G413" s="63"/>
      <c r="H413" s="64"/>
      <c r="I413" s="63"/>
      <c r="J413" s="64"/>
      <c r="K413" s="63"/>
      <c r="L413" s="64"/>
      <c r="M413" s="63"/>
      <c r="N413" s="64"/>
      <c r="O413" s="63"/>
      <c r="P413" s="64"/>
      <c r="Q413" s="63"/>
      <c r="R413" s="64"/>
      <c r="S413" s="52"/>
      <c r="T413" s="52"/>
    </row>
    <row r="414" spans="2:20" x14ac:dyDescent="0.25">
      <c r="B414" s="52"/>
      <c r="C414" s="65"/>
      <c r="D414" s="65"/>
      <c r="E414" s="65"/>
      <c r="F414" s="65"/>
      <c r="G414" s="63"/>
      <c r="H414" s="64"/>
      <c r="I414" s="63"/>
      <c r="J414" s="64"/>
      <c r="K414" s="63"/>
      <c r="L414" s="64"/>
      <c r="M414" s="63"/>
      <c r="N414" s="64"/>
      <c r="O414" s="63"/>
      <c r="P414" s="64"/>
      <c r="Q414" s="63"/>
      <c r="R414" s="64"/>
      <c r="S414" s="52"/>
      <c r="T414" s="52"/>
    </row>
    <row r="415" spans="2:20" ht="87" customHeight="1" x14ac:dyDescent="0.25">
      <c r="B415" s="52"/>
      <c r="C415" s="52"/>
      <c r="D415" s="52"/>
      <c r="E415" s="164" t="s">
        <v>9</v>
      </c>
      <c r="F415" s="165"/>
      <c r="G415" s="164" t="s">
        <v>10</v>
      </c>
      <c r="H415" s="165"/>
      <c r="I415" s="164" t="s">
        <v>11</v>
      </c>
      <c r="J415" s="165"/>
      <c r="K415" s="164" t="s">
        <v>12</v>
      </c>
      <c r="L415" s="165"/>
      <c r="M415" s="164" t="s">
        <v>13</v>
      </c>
      <c r="N415" s="165"/>
      <c r="O415" s="164" t="s">
        <v>14</v>
      </c>
      <c r="P415" s="165"/>
      <c r="Q415" s="164" t="s">
        <v>8</v>
      </c>
      <c r="R415" s="165"/>
    </row>
    <row r="416" spans="2:20" x14ac:dyDescent="0.25">
      <c r="B416" s="52"/>
      <c r="C416" s="52"/>
      <c r="D416" s="52"/>
      <c r="E416" s="56" t="s">
        <v>21</v>
      </c>
      <c r="F416" s="54" t="s">
        <v>6</v>
      </c>
      <c r="G416" s="56" t="s">
        <v>21</v>
      </c>
      <c r="H416" s="54" t="s">
        <v>6</v>
      </c>
      <c r="I416" s="56" t="s">
        <v>21</v>
      </c>
      <c r="J416" s="54" t="s">
        <v>6</v>
      </c>
      <c r="K416" s="56" t="s">
        <v>21</v>
      </c>
      <c r="L416" s="54" t="s">
        <v>6</v>
      </c>
      <c r="M416" s="56" t="s">
        <v>21</v>
      </c>
      <c r="N416" s="54" t="s">
        <v>6</v>
      </c>
      <c r="O416" s="56" t="s">
        <v>21</v>
      </c>
      <c r="P416" s="54" t="s">
        <v>6</v>
      </c>
      <c r="Q416" s="56" t="s">
        <v>21</v>
      </c>
      <c r="R416" s="54" t="s">
        <v>6</v>
      </c>
    </row>
    <row r="417" spans="2:20" x14ac:dyDescent="0.25">
      <c r="B417" s="52"/>
      <c r="C417" s="66" t="s">
        <v>40</v>
      </c>
      <c r="D417" s="67"/>
      <c r="E417" s="60">
        <v>4</v>
      </c>
      <c r="F417" s="58">
        <f>E417/56</f>
        <v>7.1428571428571425E-2</v>
      </c>
      <c r="G417" s="60">
        <v>7</v>
      </c>
      <c r="H417" s="58">
        <f>G417/62</f>
        <v>0.11290322580645161</v>
      </c>
      <c r="I417" s="60">
        <v>3</v>
      </c>
      <c r="J417" s="58">
        <f>I417/64</f>
        <v>4.6875E-2</v>
      </c>
      <c r="K417" s="60">
        <v>14</v>
      </c>
      <c r="L417" s="58">
        <f>K417/100</f>
        <v>0.14000000000000001</v>
      </c>
      <c r="M417" s="60">
        <v>17</v>
      </c>
      <c r="N417" s="58">
        <f>M417/184</f>
        <v>9.2391304347826081E-2</v>
      </c>
      <c r="O417" s="60">
        <v>4</v>
      </c>
      <c r="P417" s="58">
        <f>O417/42</f>
        <v>9.5238095238095233E-2</v>
      </c>
      <c r="Q417" s="61">
        <f>SUM(E417,G417,I417,K417,M417,O417)</f>
        <v>49</v>
      </c>
      <c r="R417" s="59">
        <f>Q417/508</f>
        <v>9.6456692913385822E-2</v>
      </c>
    </row>
    <row r="418" spans="2:20" x14ac:dyDescent="0.25">
      <c r="B418" s="52"/>
      <c r="C418" s="66" t="s">
        <v>41</v>
      </c>
      <c r="D418" s="67"/>
      <c r="E418" s="57">
        <v>28</v>
      </c>
      <c r="F418" s="58">
        <f>E418/56</f>
        <v>0.5</v>
      </c>
      <c r="G418" s="57">
        <v>31</v>
      </c>
      <c r="H418" s="58">
        <f>G418/62</f>
        <v>0.5</v>
      </c>
      <c r="I418" s="57">
        <v>29</v>
      </c>
      <c r="J418" s="58">
        <f>I418/64</f>
        <v>0.453125</v>
      </c>
      <c r="K418" s="57">
        <v>51</v>
      </c>
      <c r="L418" s="58">
        <f>K418/100</f>
        <v>0.51</v>
      </c>
      <c r="M418" s="57">
        <v>92</v>
      </c>
      <c r="N418" s="58">
        <f>M418/184</f>
        <v>0.5</v>
      </c>
      <c r="O418" s="57">
        <v>27</v>
      </c>
      <c r="P418" s="58">
        <f>O418/42</f>
        <v>0.6428571428571429</v>
      </c>
      <c r="Q418" s="61">
        <f>SUM(E418,G418,I418,K418,M418,O418)</f>
        <v>258</v>
      </c>
      <c r="R418" s="59">
        <f>Q418/508</f>
        <v>0.50787401574803148</v>
      </c>
    </row>
    <row r="419" spans="2:20" x14ac:dyDescent="0.25">
      <c r="B419" s="52"/>
      <c r="C419" s="65"/>
      <c r="D419" s="65"/>
      <c r="E419" s="65"/>
      <c r="F419" s="65"/>
      <c r="G419" s="63"/>
      <c r="H419" s="64"/>
      <c r="I419" s="63"/>
      <c r="J419" s="64"/>
      <c r="K419" s="63"/>
      <c r="L419" s="64"/>
      <c r="M419" s="63"/>
      <c r="N419" s="64"/>
      <c r="O419" s="63"/>
      <c r="P419" s="64"/>
      <c r="Q419" s="63"/>
      <c r="R419" s="64"/>
      <c r="S419" s="52"/>
      <c r="T419" s="52"/>
    </row>
    <row r="420" spans="2:20" s="52" customFormat="1" x14ac:dyDescent="0.25">
      <c r="C420" s="100"/>
    </row>
    <row r="421" spans="2:20" x14ac:dyDescent="0.25">
      <c r="B421" s="192" t="s">
        <v>103</v>
      </c>
      <c r="C421" s="192"/>
      <c r="D421" s="192"/>
      <c r="E421" s="192"/>
      <c r="F421" s="192"/>
      <c r="G421" s="192"/>
      <c r="H421" s="192"/>
      <c r="I421" s="192"/>
      <c r="J421" s="192"/>
      <c r="K421" s="46"/>
      <c r="L421" s="47"/>
      <c r="M421" s="46"/>
      <c r="N421" s="47"/>
      <c r="O421" s="46"/>
      <c r="P421" s="47"/>
      <c r="Q421" s="46"/>
      <c r="R421" s="47"/>
      <c r="S421" s="1"/>
      <c r="T421" s="1"/>
    </row>
    <row r="422" spans="2:20" x14ac:dyDescent="0.25">
      <c r="B422" s="1"/>
      <c r="C422" s="49"/>
      <c r="D422" s="45"/>
      <c r="E422" s="45"/>
      <c r="F422" s="45"/>
      <c r="G422" s="46"/>
      <c r="H422" s="47"/>
      <c r="I422" s="46"/>
      <c r="J422" s="47"/>
      <c r="K422" s="46"/>
      <c r="L422" s="47"/>
      <c r="M422" s="46"/>
      <c r="N422" s="47"/>
      <c r="O422" s="46"/>
      <c r="P422" s="47"/>
      <c r="Q422" s="46"/>
      <c r="R422" s="47"/>
      <c r="S422" s="1"/>
      <c r="T422" s="1"/>
    </row>
    <row r="423" spans="2:20" x14ac:dyDescent="0.25">
      <c r="B423" s="1"/>
      <c r="C423" s="50" t="s">
        <v>69</v>
      </c>
      <c r="D423" s="45"/>
      <c r="E423" s="45"/>
      <c r="F423" s="45"/>
      <c r="G423" s="46"/>
      <c r="H423" s="47"/>
      <c r="I423" s="46"/>
      <c r="J423" s="47"/>
      <c r="K423" s="46"/>
      <c r="L423" s="47"/>
      <c r="M423" s="46"/>
      <c r="N423" s="47"/>
      <c r="O423" s="46"/>
      <c r="P423" s="47"/>
      <c r="Q423" s="46"/>
      <c r="R423" s="47"/>
      <c r="S423" s="1"/>
      <c r="T423" s="1"/>
    </row>
    <row r="424" spans="2:20" x14ac:dyDescent="0.25">
      <c r="B424" s="1"/>
      <c r="C424" s="49"/>
      <c r="D424" s="45"/>
      <c r="E424" s="45"/>
      <c r="F424" s="45"/>
      <c r="G424" s="46"/>
      <c r="H424" s="47"/>
      <c r="I424" s="46"/>
      <c r="J424" s="47"/>
      <c r="K424" s="46"/>
      <c r="L424" s="47"/>
      <c r="M424" s="46"/>
      <c r="N424" s="47"/>
      <c r="O424" s="46"/>
      <c r="P424" s="47"/>
      <c r="Q424" s="46"/>
      <c r="R424" s="47"/>
      <c r="S424" s="1"/>
      <c r="T424" s="1"/>
    </row>
    <row r="425" spans="2:20" ht="54" customHeight="1" x14ac:dyDescent="0.25">
      <c r="B425" s="1"/>
      <c r="C425" s="4"/>
      <c r="D425" s="4"/>
      <c r="E425" s="4"/>
      <c r="F425" s="4"/>
      <c r="G425" s="164" t="s">
        <v>9</v>
      </c>
      <c r="H425" s="165"/>
      <c r="I425" s="164" t="s">
        <v>10</v>
      </c>
      <c r="J425" s="165"/>
      <c r="K425" s="164" t="s">
        <v>11</v>
      </c>
      <c r="L425" s="165"/>
      <c r="M425" s="164" t="s">
        <v>12</v>
      </c>
      <c r="N425" s="165"/>
      <c r="O425" s="164" t="s">
        <v>13</v>
      </c>
      <c r="P425" s="165"/>
      <c r="Q425" s="164" t="s">
        <v>14</v>
      </c>
      <c r="R425" s="165"/>
      <c r="S425" s="164" t="s">
        <v>8</v>
      </c>
      <c r="T425" s="165"/>
    </row>
    <row r="426" spans="2:20" x14ac:dyDescent="0.25">
      <c r="B426" s="1"/>
      <c r="C426" s="1"/>
      <c r="D426" s="1"/>
      <c r="E426" s="1"/>
      <c r="F426" s="1"/>
      <c r="G426" s="32" t="s">
        <v>21</v>
      </c>
      <c r="H426" s="70" t="s">
        <v>25</v>
      </c>
      <c r="I426" s="32" t="s">
        <v>21</v>
      </c>
      <c r="J426" s="70" t="s">
        <v>25</v>
      </c>
      <c r="K426" s="32" t="s">
        <v>21</v>
      </c>
      <c r="L426" s="70" t="s">
        <v>25</v>
      </c>
      <c r="M426" s="32" t="s">
        <v>21</v>
      </c>
      <c r="N426" s="70" t="s">
        <v>25</v>
      </c>
      <c r="O426" s="32" t="s">
        <v>21</v>
      </c>
      <c r="P426" s="70" t="s">
        <v>25</v>
      </c>
      <c r="Q426" s="32" t="s">
        <v>21</v>
      </c>
      <c r="R426" s="70" t="s">
        <v>25</v>
      </c>
      <c r="S426" s="32" t="s">
        <v>21</v>
      </c>
      <c r="T426" s="70" t="s">
        <v>25</v>
      </c>
    </row>
    <row r="427" spans="2:20" x14ac:dyDescent="0.25">
      <c r="B427" s="1"/>
      <c r="C427" s="172" t="s">
        <v>70</v>
      </c>
      <c r="D427" s="173"/>
      <c r="E427" s="173"/>
      <c r="F427" s="173"/>
      <c r="G427" s="123">
        <v>28</v>
      </c>
      <c r="H427" s="97">
        <f>G427/56</f>
        <v>0.5</v>
      </c>
      <c r="I427" s="123">
        <v>34</v>
      </c>
      <c r="J427" s="97">
        <f>I427/62</f>
        <v>0.54838709677419351</v>
      </c>
      <c r="K427" s="123">
        <v>40</v>
      </c>
      <c r="L427" s="97">
        <f>K427/64</f>
        <v>0.625</v>
      </c>
      <c r="M427" s="123">
        <v>65</v>
      </c>
      <c r="N427" s="97">
        <f>M427/100</f>
        <v>0.65</v>
      </c>
      <c r="O427" s="123">
        <v>122</v>
      </c>
      <c r="P427" s="97">
        <f>O427/184</f>
        <v>0.66304347826086951</v>
      </c>
      <c r="Q427" s="123">
        <v>25</v>
      </c>
      <c r="R427" s="97">
        <f>Q427/42</f>
        <v>0.59523809523809523</v>
      </c>
      <c r="S427" s="95">
        <f>SUM(G427,I427,K427,M427,O427,Q427)</f>
        <v>314</v>
      </c>
      <c r="T427" s="99">
        <f>S427/508</f>
        <v>0.61811023622047245</v>
      </c>
    </row>
    <row r="428" spans="2:20" x14ac:dyDescent="0.25">
      <c r="B428" s="1"/>
      <c r="C428" s="166" t="s">
        <v>71</v>
      </c>
      <c r="D428" s="167"/>
      <c r="E428" s="167"/>
      <c r="F428" s="167"/>
      <c r="G428" s="123">
        <v>4</v>
      </c>
      <c r="H428" s="97">
        <f t="shared" ref="H428:H430" si="63">G428/56</f>
        <v>7.1428571428571425E-2</v>
      </c>
      <c r="I428" s="123">
        <v>2</v>
      </c>
      <c r="J428" s="97">
        <f t="shared" ref="J428:J430" si="64">I428/62</f>
        <v>3.2258064516129031E-2</v>
      </c>
      <c r="K428" s="123">
        <v>2</v>
      </c>
      <c r="L428" s="97">
        <f t="shared" ref="L428:L430" si="65">K428/64</f>
        <v>3.125E-2</v>
      </c>
      <c r="M428" s="123">
        <v>10</v>
      </c>
      <c r="N428" s="97">
        <f t="shared" ref="N428:N430" si="66">M428/100</f>
        <v>0.1</v>
      </c>
      <c r="O428" s="123">
        <v>4</v>
      </c>
      <c r="P428" s="97">
        <f t="shared" ref="P428:P430" si="67">O428/184</f>
        <v>2.1739130434782608E-2</v>
      </c>
      <c r="Q428" s="123">
        <v>4</v>
      </c>
      <c r="R428" s="97">
        <f t="shared" ref="R428:R430" si="68">Q428/42</f>
        <v>9.5238095238095233E-2</v>
      </c>
      <c r="S428" s="95">
        <f t="shared" ref="S428:S430" si="69">SUM(G428,I428,K428,M428,O428,Q428)</f>
        <v>26</v>
      </c>
      <c r="T428" s="99">
        <f t="shared" ref="T428:T430" si="70">S428/508</f>
        <v>5.1181102362204724E-2</v>
      </c>
    </row>
    <row r="429" spans="2:20" x14ac:dyDescent="0.25">
      <c r="B429" s="1"/>
      <c r="C429" s="166" t="s">
        <v>72</v>
      </c>
      <c r="D429" s="167"/>
      <c r="E429" s="167"/>
      <c r="F429" s="167"/>
      <c r="G429" s="123">
        <v>0</v>
      </c>
      <c r="H429" s="97">
        <f t="shared" si="63"/>
        <v>0</v>
      </c>
      <c r="I429" s="123">
        <v>0</v>
      </c>
      <c r="J429" s="97">
        <f t="shared" si="64"/>
        <v>0</v>
      </c>
      <c r="K429" s="123">
        <v>1</v>
      </c>
      <c r="L429" s="97">
        <f t="shared" si="65"/>
        <v>1.5625E-2</v>
      </c>
      <c r="M429" s="123">
        <v>0</v>
      </c>
      <c r="N429" s="97">
        <f t="shared" si="66"/>
        <v>0</v>
      </c>
      <c r="O429" s="123">
        <v>2</v>
      </c>
      <c r="P429" s="97">
        <f t="shared" si="67"/>
        <v>1.0869565217391304E-2</v>
      </c>
      <c r="Q429" s="123">
        <v>0</v>
      </c>
      <c r="R429" s="97">
        <f t="shared" si="68"/>
        <v>0</v>
      </c>
      <c r="S429" s="95">
        <f t="shared" si="69"/>
        <v>3</v>
      </c>
      <c r="T429" s="99">
        <f t="shared" si="70"/>
        <v>5.905511811023622E-3</v>
      </c>
    </row>
    <row r="430" spans="2:20" x14ac:dyDescent="0.25">
      <c r="B430" s="1"/>
      <c r="C430" s="166" t="s">
        <v>18</v>
      </c>
      <c r="D430" s="167"/>
      <c r="E430" s="167"/>
      <c r="F430" s="167"/>
      <c r="G430" s="123">
        <v>0</v>
      </c>
      <c r="H430" s="97">
        <f t="shared" si="63"/>
        <v>0</v>
      </c>
      <c r="I430" s="123">
        <v>0</v>
      </c>
      <c r="J430" s="97">
        <f t="shared" si="64"/>
        <v>0</v>
      </c>
      <c r="K430" s="123">
        <v>0</v>
      </c>
      <c r="L430" s="97">
        <f t="shared" si="65"/>
        <v>0</v>
      </c>
      <c r="M430" s="123">
        <v>0</v>
      </c>
      <c r="N430" s="97">
        <f t="shared" si="66"/>
        <v>0</v>
      </c>
      <c r="O430" s="123">
        <v>0</v>
      </c>
      <c r="P430" s="97">
        <f t="shared" si="67"/>
        <v>0</v>
      </c>
      <c r="Q430" s="123">
        <v>0</v>
      </c>
      <c r="R430" s="97">
        <f t="shared" si="68"/>
        <v>0</v>
      </c>
      <c r="S430" s="95">
        <f t="shared" si="69"/>
        <v>0</v>
      </c>
      <c r="T430" s="99">
        <f t="shared" si="70"/>
        <v>0</v>
      </c>
    </row>
    <row r="431" spans="2:20" x14ac:dyDescent="0.25">
      <c r="B431" s="1"/>
      <c r="C431" s="48"/>
      <c r="D431" s="48"/>
      <c r="E431" s="48"/>
      <c r="F431" s="48"/>
      <c r="G431" s="46"/>
      <c r="H431" s="47"/>
      <c r="I431" s="46"/>
      <c r="J431" s="47"/>
      <c r="K431" s="46"/>
      <c r="L431" s="47"/>
      <c r="M431" s="46"/>
      <c r="N431" s="47"/>
      <c r="O431" s="46"/>
      <c r="P431" s="47"/>
      <c r="Q431" s="46"/>
      <c r="R431" s="47"/>
      <c r="S431" s="1"/>
      <c r="T431" s="1"/>
    </row>
    <row r="432" spans="2:20" x14ac:dyDescent="0.25">
      <c r="B432" s="1"/>
      <c r="C432" s="48"/>
      <c r="D432" s="48"/>
      <c r="E432" s="48"/>
      <c r="F432" s="48"/>
      <c r="G432" s="46"/>
      <c r="H432" s="47"/>
      <c r="I432" s="46"/>
      <c r="J432" s="47"/>
      <c r="K432" s="46"/>
      <c r="L432" s="47"/>
      <c r="M432" s="46"/>
      <c r="N432" s="47"/>
      <c r="O432" s="46"/>
      <c r="P432" s="47"/>
      <c r="Q432" s="46"/>
      <c r="R432" s="47"/>
      <c r="S432" s="1"/>
      <c r="T432" s="1"/>
    </row>
    <row r="433" spans="3:20" x14ac:dyDescent="0.25">
      <c r="C433" s="50" t="s">
        <v>73</v>
      </c>
      <c r="D433" s="48"/>
      <c r="E433" s="48"/>
      <c r="F433" s="48"/>
      <c r="G433" s="46"/>
      <c r="H433" s="47"/>
      <c r="I433" s="46"/>
      <c r="J433" s="47"/>
      <c r="K433" s="46"/>
      <c r="L433" s="47"/>
      <c r="M433" s="46"/>
      <c r="N433" s="47"/>
      <c r="O433" s="46"/>
      <c r="P433" s="47"/>
      <c r="Q433" s="46"/>
      <c r="R433" s="47"/>
      <c r="S433" s="1"/>
      <c r="T433" s="1"/>
    </row>
    <row r="434" spans="3:20" x14ac:dyDescent="0.25">
      <c r="C434" s="48"/>
      <c r="D434" s="48"/>
      <c r="E434" s="48"/>
      <c r="F434" s="48"/>
      <c r="G434" s="46"/>
      <c r="H434" s="47"/>
      <c r="I434" s="46"/>
      <c r="J434" s="47"/>
      <c r="K434" s="46"/>
      <c r="L434" s="47"/>
      <c r="M434" s="46"/>
      <c r="N434" s="47"/>
      <c r="O434" s="46"/>
      <c r="P434" s="47"/>
      <c r="Q434" s="46"/>
      <c r="R434" s="47"/>
      <c r="S434" s="1"/>
      <c r="T434" s="1"/>
    </row>
    <row r="435" spans="3:20" ht="54" customHeight="1" x14ac:dyDescent="0.25">
      <c r="C435" s="4"/>
      <c r="D435" s="4"/>
      <c r="E435" s="4"/>
      <c r="F435" s="4"/>
      <c r="G435" s="164" t="s">
        <v>9</v>
      </c>
      <c r="H435" s="165"/>
      <c r="I435" s="164" t="s">
        <v>10</v>
      </c>
      <c r="J435" s="165"/>
      <c r="K435" s="164" t="s">
        <v>11</v>
      </c>
      <c r="L435" s="165"/>
      <c r="M435" s="164" t="s">
        <v>12</v>
      </c>
      <c r="N435" s="165"/>
      <c r="O435" s="164" t="s">
        <v>13</v>
      </c>
      <c r="P435" s="165"/>
      <c r="Q435" s="164" t="s">
        <v>14</v>
      </c>
      <c r="R435" s="165"/>
      <c r="S435" s="164" t="s">
        <v>8</v>
      </c>
      <c r="T435" s="165"/>
    </row>
    <row r="436" spans="3:20" x14ac:dyDescent="0.25">
      <c r="C436" s="1"/>
      <c r="D436" s="1"/>
      <c r="E436" s="1"/>
      <c r="F436" s="1"/>
      <c r="G436" s="32" t="s">
        <v>21</v>
      </c>
      <c r="H436" s="70" t="s">
        <v>25</v>
      </c>
      <c r="I436" s="32" t="s">
        <v>21</v>
      </c>
      <c r="J436" s="70" t="s">
        <v>25</v>
      </c>
      <c r="K436" s="32" t="s">
        <v>21</v>
      </c>
      <c r="L436" s="70" t="s">
        <v>25</v>
      </c>
      <c r="M436" s="32" t="s">
        <v>21</v>
      </c>
      <c r="N436" s="70" t="s">
        <v>25</v>
      </c>
      <c r="O436" s="32" t="s">
        <v>21</v>
      </c>
      <c r="P436" s="70" t="s">
        <v>25</v>
      </c>
      <c r="Q436" s="32" t="s">
        <v>21</v>
      </c>
      <c r="R436" s="70" t="s">
        <v>25</v>
      </c>
      <c r="S436" s="32" t="s">
        <v>21</v>
      </c>
      <c r="T436" s="70" t="s">
        <v>25</v>
      </c>
    </row>
    <row r="437" spans="3:20" x14ac:dyDescent="0.25">
      <c r="C437" s="172" t="s">
        <v>70</v>
      </c>
      <c r="D437" s="173"/>
      <c r="E437" s="173"/>
      <c r="F437" s="173"/>
      <c r="G437" s="123">
        <v>34</v>
      </c>
      <c r="H437" s="97">
        <f>G437/56</f>
        <v>0.6071428571428571</v>
      </c>
      <c r="I437" s="123">
        <v>53</v>
      </c>
      <c r="J437" s="97">
        <f>I437/62</f>
        <v>0.85483870967741937</v>
      </c>
      <c r="K437" s="123">
        <v>47</v>
      </c>
      <c r="L437" s="97">
        <f>K437/64</f>
        <v>0.734375</v>
      </c>
      <c r="M437" s="123">
        <v>67</v>
      </c>
      <c r="N437" s="97">
        <f>M437/100</f>
        <v>0.67</v>
      </c>
      <c r="O437" s="123">
        <v>139</v>
      </c>
      <c r="P437" s="97">
        <f>O437/184</f>
        <v>0.75543478260869568</v>
      </c>
      <c r="Q437" s="123">
        <v>37</v>
      </c>
      <c r="R437" s="97">
        <f>Q437/42</f>
        <v>0.88095238095238093</v>
      </c>
      <c r="S437" s="95">
        <f>SUM(G437,I437,K437,M437,O437,Q437)</f>
        <v>377</v>
      </c>
      <c r="T437" s="99">
        <f>S437/508</f>
        <v>0.74212598425196852</v>
      </c>
    </row>
    <row r="438" spans="3:20" x14ac:dyDescent="0.25">
      <c r="C438" s="166" t="s">
        <v>71</v>
      </c>
      <c r="D438" s="167"/>
      <c r="E438" s="167"/>
      <c r="F438" s="167"/>
      <c r="G438" s="123">
        <v>13</v>
      </c>
      <c r="H438" s="97">
        <f t="shared" ref="H438:H440" si="71">G438/56</f>
        <v>0.23214285714285715</v>
      </c>
      <c r="I438" s="123">
        <v>5</v>
      </c>
      <c r="J438" s="97">
        <f t="shared" ref="J438:J440" si="72">I438/62</f>
        <v>8.0645161290322578E-2</v>
      </c>
      <c r="K438" s="123">
        <v>4</v>
      </c>
      <c r="L438" s="97">
        <f t="shared" ref="L438:L440" si="73">K438/64</f>
        <v>6.25E-2</v>
      </c>
      <c r="M438" s="123">
        <v>6</v>
      </c>
      <c r="N438" s="97">
        <f t="shared" ref="N438:N440" si="74">M438/100</f>
        <v>0.06</v>
      </c>
      <c r="O438" s="123">
        <v>21</v>
      </c>
      <c r="P438" s="97">
        <f t="shared" ref="P438:P440" si="75">O438/184</f>
        <v>0.11413043478260869</v>
      </c>
      <c r="Q438" s="123">
        <v>1</v>
      </c>
      <c r="R438" s="97">
        <f t="shared" ref="R438:R440" si="76">Q438/42</f>
        <v>2.3809523809523808E-2</v>
      </c>
      <c r="S438" s="95">
        <f t="shared" ref="S438:S440" si="77">SUM(G438,I438,K438,M438,O438,Q438)</f>
        <v>50</v>
      </c>
      <c r="T438" s="99">
        <f t="shared" ref="T438:T440" si="78">S438/508</f>
        <v>9.8425196850393706E-2</v>
      </c>
    </row>
    <row r="439" spans="3:20" x14ac:dyDescent="0.25">
      <c r="C439" s="166" t="s">
        <v>72</v>
      </c>
      <c r="D439" s="167"/>
      <c r="E439" s="167"/>
      <c r="F439" s="167"/>
      <c r="G439" s="123">
        <v>0</v>
      </c>
      <c r="H439" s="97">
        <f t="shared" si="71"/>
        <v>0</v>
      </c>
      <c r="I439" s="123">
        <v>0</v>
      </c>
      <c r="J439" s="97">
        <f t="shared" si="72"/>
        <v>0</v>
      </c>
      <c r="K439" s="123">
        <v>0</v>
      </c>
      <c r="L439" s="97">
        <f t="shared" si="73"/>
        <v>0</v>
      </c>
      <c r="M439" s="123">
        <v>3</v>
      </c>
      <c r="N439" s="97">
        <f t="shared" si="74"/>
        <v>0.03</v>
      </c>
      <c r="O439" s="123">
        <v>2</v>
      </c>
      <c r="P439" s="97">
        <f t="shared" si="75"/>
        <v>1.0869565217391304E-2</v>
      </c>
      <c r="Q439" s="123">
        <v>0</v>
      </c>
      <c r="R439" s="97">
        <f t="shared" si="76"/>
        <v>0</v>
      </c>
      <c r="S439" s="95">
        <f t="shared" si="77"/>
        <v>5</v>
      </c>
      <c r="T439" s="99">
        <f t="shared" si="78"/>
        <v>9.8425196850393699E-3</v>
      </c>
    </row>
    <row r="440" spans="3:20" x14ac:dyDescent="0.25">
      <c r="C440" s="166" t="s">
        <v>18</v>
      </c>
      <c r="D440" s="167"/>
      <c r="E440" s="167"/>
      <c r="F440" s="167"/>
      <c r="G440" s="123">
        <v>1</v>
      </c>
      <c r="H440" s="97">
        <f t="shared" si="71"/>
        <v>1.7857142857142856E-2</v>
      </c>
      <c r="I440" s="123">
        <v>1</v>
      </c>
      <c r="J440" s="97">
        <f t="shared" si="72"/>
        <v>1.6129032258064516E-2</v>
      </c>
      <c r="K440" s="123">
        <v>0</v>
      </c>
      <c r="L440" s="97">
        <f t="shared" si="73"/>
        <v>0</v>
      </c>
      <c r="M440" s="123">
        <v>0</v>
      </c>
      <c r="N440" s="97">
        <f t="shared" si="74"/>
        <v>0</v>
      </c>
      <c r="O440" s="123">
        <v>0</v>
      </c>
      <c r="P440" s="97">
        <f t="shared" si="75"/>
        <v>0</v>
      </c>
      <c r="Q440" s="123">
        <v>0</v>
      </c>
      <c r="R440" s="97">
        <f t="shared" si="76"/>
        <v>0</v>
      </c>
      <c r="S440" s="95">
        <f t="shared" si="77"/>
        <v>2</v>
      </c>
      <c r="T440" s="99">
        <f t="shared" si="78"/>
        <v>3.937007874015748E-3</v>
      </c>
    </row>
    <row r="441" spans="3:20" x14ac:dyDescent="0.25">
      <c r="C441" s="48"/>
      <c r="D441" s="48"/>
      <c r="E441" s="48"/>
      <c r="F441" s="48"/>
      <c r="G441" s="46"/>
      <c r="H441" s="47"/>
      <c r="I441" s="46"/>
      <c r="J441" s="47"/>
      <c r="K441" s="46"/>
      <c r="L441" s="47"/>
      <c r="M441" s="46"/>
      <c r="N441" s="47"/>
      <c r="O441" s="46"/>
      <c r="P441" s="47"/>
      <c r="Q441" s="46"/>
      <c r="R441" s="47"/>
      <c r="S441" s="1"/>
      <c r="T441" s="1"/>
    </row>
    <row r="442" spans="3:20" x14ac:dyDescent="0.25">
      <c r="C442" s="48"/>
      <c r="D442" s="48"/>
      <c r="E442" s="48"/>
      <c r="F442" s="48"/>
      <c r="G442" s="46"/>
      <c r="H442" s="47"/>
      <c r="I442" s="46"/>
      <c r="J442" s="47"/>
      <c r="K442" s="46"/>
      <c r="L442" s="47"/>
      <c r="M442" s="46"/>
      <c r="N442" s="47"/>
      <c r="O442" s="46"/>
      <c r="P442" s="47"/>
      <c r="Q442" s="46"/>
      <c r="R442" s="47"/>
      <c r="S442" s="1"/>
      <c r="T442" s="1"/>
    </row>
    <row r="443" spans="3:20" x14ac:dyDescent="0.25">
      <c r="C443" s="50" t="s">
        <v>74</v>
      </c>
      <c r="D443" s="48"/>
      <c r="E443" s="48"/>
      <c r="F443" s="48"/>
      <c r="G443" s="46"/>
      <c r="H443" s="47"/>
      <c r="I443" s="46"/>
      <c r="J443" s="47"/>
      <c r="K443" s="46"/>
      <c r="L443" s="47"/>
      <c r="M443" s="46"/>
      <c r="N443" s="47"/>
      <c r="O443" s="46"/>
      <c r="P443" s="47"/>
      <c r="Q443" s="46"/>
      <c r="R443" s="47"/>
      <c r="S443" s="1"/>
      <c r="T443" s="1"/>
    </row>
    <row r="444" spans="3:20" x14ac:dyDescent="0.25">
      <c r="C444" s="48"/>
      <c r="D444" s="48"/>
      <c r="E444" s="48"/>
      <c r="F444" s="48"/>
      <c r="G444" s="46"/>
      <c r="H444" s="47"/>
      <c r="I444" s="46"/>
      <c r="J444" s="47"/>
      <c r="K444" s="46"/>
      <c r="L444" s="47"/>
      <c r="M444" s="46"/>
      <c r="N444" s="47"/>
      <c r="O444" s="46"/>
      <c r="P444" s="47"/>
      <c r="Q444" s="46"/>
      <c r="R444" s="47"/>
      <c r="S444" s="1"/>
      <c r="T444" s="1"/>
    </row>
    <row r="445" spans="3:20" ht="50.25" customHeight="1" x14ac:dyDescent="0.25">
      <c r="C445" s="4"/>
      <c r="D445" s="4"/>
      <c r="E445" s="4"/>
      <c r="F445" s="4"/>
      <c r="G445" s="164" t="s">
        <v>9</v>
      </c>
      <c r="H445" s="165"/>
      <c r="I445" s="164" t="s">
        <v>10</v>
      </c>
      <c r="J445" s="165"/>
      <c r="K445" s="164" t="s">
        <v>11</v>
      </c>
      <c r="L445" s="165"/>
      <c r="M445" s="164" t="s">
        <v>12</v>
      </c>
      <c r="N445" s="165"/>
      <c r="O445" s="164" t="s">
        <v>13</v>
      </c>
      <c r="P445" s="165"/>
      <c r="Q445" s="164" t="s">
        <v>14</v>
      </c>
      <c r="R445" s="165"/>
      <c r="S445" s="164" t="s">
        <v>8</v>
      </c>
      <c r="T445" s="165"/>
    </row>
    <row r="446" spans="3:20" x14ac:dyDescent="0.25">
      <c r="C446" s="1"/>
      <c r="D446" s="1"/>
      <c r="E446" s="1"/>
      <c r="F446" s="1"/>
      <c r="G446" s="32" t="s">
        <v>21</v>
      </c>
      <c r="H446" s="70" t="s">
        <v>25</v>
      </c>
      <c r="I446" s="32" t="s">
        <v>21</v>
      </c>
      <c r="J446" s="70" t="s">
        <v>25</v>
      </c>
      <c r="K446" s="32" t="s">
        <v>21</v>
      </c>
      <c r="L446" s="70" t="s">
        <v>25</v>
      </c>
      <c r="M446" s="32" t="s">
        <v>21</v>
      </c>
      <c r="N446" s="70" t="s">
        <v>25</v>
      </c>
      <c r="O446" s="32" t="s">
        <v>21</v>
      </c>
      <c r="P446" s="70" t="s">
        <v>25</v>
      </c>
      <c r="Q446" s="32" t="s">
        <v>21</v>
      </c>
      <c r="R446" s="70" t="s">
        <v>25</v>
      </c>
      <c r="S446" s="32" t="s">
        <v>21</v>
      </c>
      <c r="T446" s="70" t="s">
        <v>25</v>
      </c>
    </row>
    <row r="447" spans="3:20" x14ac:dyDescent="0.25">
      <c r="C447" s="172" t="s">
        <v>75</v>
      </c>
      <c r="D447" s="173"/>
      <c r="E447" s="173"/>
      <c r="F447" s="173"/>
      <c r="G447" s="123">
        <v>14</v>
      </c>
      <c r="H447" s="97">
        <f>G447/56</f>
        <v>0.25</v>
      </c>
      <c r="I447" s="123">
        <v>13</v>
      </c>
      <c r="J447" s="97">
        <f>I447/62</f>
        <v>0.20967741935483872</v>
      </c>
      <c r="K447" s="123">
        <v>19</v>
      </c>
      <c r="L447" s="97">
        <f>K447/64</f>
        <v>0.296875</v>
      </c>
      <c r="M447" s="123">
        <v>30</v>
      </c>
      <c r="N447" s="97">
        <f>M447/100</f>
        <v>0.3</v>
      </c>
      <c r="O447" s="123">
        <v>42</v>
      </c>
      <c r="P447" s="97">
        <f>O447/184</f>
        <v>0.22826086956521738</v>
      </c>
      <c r="Q447" s="123">
        <v>14</v>
      </c>
      <c r="R447" s="97">
        <f>Q447/42</f>
        <v>0.33333333333333331</v>
      </c>
      <c r="S447" s="95">
        <f>SUM(G447,I447,K447,M447,O447,Q447)</f>
        <v>132</v>
      </c>
      <c r="T447" s="99">
        <f>S447/508</f>
        <v>0.25984251968503935</v>
      </c>
    </row>
    <row r="448" spans="3:20" x14ac:dyDescent="0.25">
      <c r="C448" s="166" t="s">
        <v>71</v>
      </c>
      <c r="D448" s="167"/>
      <c r="E448" s="167"/>
      <c r="F448" s="167"/>
      <c r="G448" s="123">
        <v>15</v>
      </c>
      <c r="H448" s="97">
        <f t="shared" ref="H448:H450" si="79">G448/56</f>
        <v>0.26785714285714285</v>
      </c>
      <c r="I448" s="123">
        <v>17</v>
      </c>
      <c r="J448" s="97">
        <f t="shared" ref="J448:J450" si="80">I448/62</f>
        <v>0.27419354838709675</v>
      </c>
      <c r="K448" s="123">
        <v>8</v>
      </c>
      <c r="L448" s="97">
        <f t="shared" ref="L448:L450" si="81">K448/64</f>
        <v>0.125</v>
      </c>
      <c r="M448" s="123">
        <v>16</v>
      </c>
      <c r="N448" s="97">
        <f t="shared" ref="N448:N450" si="82">M448/100</f>
        <v>0.16</v>
      </c>
      <c r="O448" s="123">
        <v>36</v>
      </c>
      <c r="P448" s="97">
        <f t="shared" ref="P448:P450" si="83">O448/184</f>
        <v>0.19565217391304349</v>
      </c>
      <c r="Q448" s="123">
        <v>9</v>
      </c>
      <c r="R448" s="97">
        <f t="shared" ref="R448:R450" si="84">Q448/42</f>
        <v>0.21428571428571427</v>
      </c>
      <c r="S448" s="95">
        <f t="shared" ref="S448:S450" si="85">SUM(G448,I448,K448,M448,O448,Q448)</f>
        <v>101</v>
      </c>
      <c r="T448" s="99">
        <f t="shared" ref="T448:T450" si="86">S448/508</f>
        <v>0.19881889763779528</v>
      </c>
    </row>
    <row r="449" spans="3:20" x14ac:dyDescent="0.25">
      <c r="C449" s="166" t="s">
        <v>76</v>
      </c>
      <c r="D449" s="167"/>
      <c r="E449" s="167"/>
      <c r="F449" s="167"/>
      <c r="G449" s="123">
        <v>0</v>
      </c>
      <c r="H449" s="97">
        <f t="shared" si="79"/>
        <v>0</v>
      </c>
      <c r="I449" s="123">
        <v>1</v>
      </c>
      <c r="J449" s="97">
        <f t="shared" si="80"/>
        <v>1.6129032258064516E-2</v>
      </c>
      <c r="K449" s="123">
        <v>0</v>
      </c>
      <c r="L449" s="97">
        <f t="shared" si="81"/>
        <v>0</v>
      </c>
      <c r="M449" s="123">
        <v>0</v>
      </c>
      <c r="N449" s="97">
        <f t="shared" si="82"/>
        <v>0</v>
      </c>
      <c r="O449" s="123">
        <v>1</v>
      </c>
      <c r="P449" s="97">
        <f t="shared" si="83"/>
        <v>5.434782608695652E-3</v>
      </c>
      <c r="Q449" s="123">
        <v>1</v>
      </c>
      <c r="R449" s="97">
        <f t="shared" si="84"/>
        <v>2.3809523809523808E-2</v>
      </c>
      <c r="S449" s="95">
        <f t="shared" si="85"/>
        <v>3</v>
      </c>
      <c r="T449" s="99">
        <f t="shared" si="86"/>
        <v>5.905511811023622E-3</v>
      </c>
    </row>
    <row r="450" spans="3:20" x14ac:dyDescent="0.25">
      <c r="C450" s="166" t="s">
        <v>18</v>
      </c>
      <c r="D450" s="167"/>
      <c r="E450" s="167"/>
      <c r="F450" s="167"/>
      <c r="G450" s="123">
        <v>0</v>
      </c>
      <c r="H450" s="97">
        <f t="shared" si="79"/>
        <v>0</v>
      </c>
      <c r="I450" s="123">
        <v>0</v>
      </c>
      <c r="J450" s="97">
        <f t="shared" si="80"/>
        <v>0</v>
      </c>
      <c r="K450" s="123">
        <v>0</v>
      </c>
      <c r="L450" s="97">
        <f t="shared" si="81"/>
        <v>0</v>
      </c>
      <c r="M450" s="123">
        <v>0</v>
      </c>
      <c r="N450" s="97">
        <f t="shared" si="82"/>
        <v>0</v>
      </c>
      <c r="O450" s="123">
        <v>1</v>
      </c>
      <c r="P450" s="97">
        <f t="shared" si="83"/>
        <v>5.434782608695652E-3</v>
      </c>
      <c r="Q450" s="123">
        <v>0</v>
      </c>
      <c r="R450" s="97">
        <f t="shared" si="84"/>
        <v>0</v>
      </c>
      <c r="S450" s="95">
        <f t="shared" si="85"/>
        <v>1</v>
      </c>
      <c r="T450" s="99">
        <f t="shared" si="86"/>
        <v>1.968503937007874E-3</v>
      </c>
    </row>
    <row r="451" spans="3:20" x14ac:dyDescent="0.25">
      <c r="C451" s="48"/>
      <c r="D451" s="48"/>
      <c r="E451" s="48"/>
      <c r="F451" s="48"/>
      <c r="G451" s="46"/>
      <c r="H451" s="47"/>
      <c r="I451" s="46"/>
      <c r="J451" s="47"/>
      <c r="K451" s="46"/>
      <c r="L451" s="47"/>
      <c r="M451" s="46"/>
      <c r="N451" s="47"/>
      <c r="O451" s="46"/>
      <c r="P451" s="47"/>
      <c r="Q451" s="46"/>
      <c r="R451" s="47"/>
      <c r="S451" s="1"/>
      <c r="T451" s="1"/>
    </row>
    <row r="452" spans="3:20" x14ac:dyDescent="0.25">
      <c r="C452" s="48"/>
      <c r="D452" s="48"/>
      <c r="E452" s="48"/>
      <c r="F452" s="48"/>
      <c r="G452" s="46"/>
      <c r="H452" s="47"/>
      <c r="I452" s="46"/>
      <c r="J452" s="47"/>
      <c r="K452" s="46"/>
      <c r="L452" s="47"/>
      <c r="M452" s="46"/>
      <c r="N452" s="47"/>
      <c r="O452" s="46"/>
      <c r="P452" s="47"/>
      <c r="Q452" s="46"/>
      <c r="R452" s="47"/>
      <c r="S452" s="1"/>
      <c r="T452" s="1"/>
    </row>
    <row r="453" spans="3:20" x14ac:dyDescent="0.25">
      <c r="C453" s="50" t="s">
        <v>77</v>
      </c>
      <c r="D453" s="48"/>
      <c r="E453" s="48"/>
      <c r="F453" s="48"/>
      <c r="G453" s="46"/>
      <c r="H453" s="47"/>
      <c r="I453" s="46"/>
      <c r="J453" s="47"/>
      <c r="K453" s="46"/>
      <c r="L453" s="47"/>
      <c r="M453" s="46"/>
      <c r="N453" s="47"/>
      <c r="O453" s="46"/>
      <c r="P453" s="47"/>
      <c r="Q453" s="46"/>
      <c r="R453" s="47"/>
      <c r="S453" s="1"/>
      <c r="T453" s="1"/>
    </row>
    <row r="454" spans="3:20" x14ac:dyDescent="0.25">
      <c r="C454" s="48"/>
      <c r="D454" s="48"/>
      <c r="E454" s="48"/>
      <c r="F454" s="48"/>
      <c r="G454" s="46"/>
      <c r="H454" s="47"/>
      <c r="I454" s="46"/>
      <c r="J454" s="47"/>
      <c r="K454" s="46"/>
      <c r="L454" s="47"/>
      <c r="M454" s="46"/>
      <c r="N454" s="47"/>
      <c r="O454" s="46"/>
      <c r="P454" s="47"/>
      <c r="Q454" s="46"/>
      <c r="R454" s="47"/>
      <c r="S454" s="1"/>
      <c r="T454" s="1"/>
    </row>
    <row r="455" spans="3:20" ht="62.25" customHeight="1" x14ac:dyDescent="0.25">
      <c r="C455" s="4"/>
      <c r="D455" s="4"/>
      <c r="E455" s="4"/>
      <c r="F455" s="4"/>
      <c r="G455" s="164" t="s">
        <v>9</v>
      </c>
      <c r="H455" s="165"/>
      <c r="I455" s="164" t="s">
        <v>10</v>
      </c>
      <c r="J455" s="165"/>
      <c r="K455" s="164" t="s">
        <v>11</v>
      </c>
      <c r="L455" s="165"/>
      <c r="M455" s="164" t="s">
        <v>12</v>
      </c>
      <c r="N455" s="165"/>
      <c r="O455" s="164" t="s">
        <v>13</v>
      </c>
      <c r="P455" s="165"/>
      <c r="Q455" s="164" t="s">
        <v>14</v>
      </c>
      <c r="R455" s="165"/>
      <c r="S455" s="164" t="s">
        <v>8</v>
      </c>
      <c r="T455" s="165"/>
    </row>
    <row r="456" spans="3:20" x14ac:dyDescent="0.25">
      <c r="C456" s="1"/>
      <c r="D456" s="1"/>
      <c r="E456" s="1"/>
      <c r="F456" s="1"/>
      <c r="G456" s="32" t="s">
        <v>21</v>
      </c>
      <c r="H456" s="70" t="s">
        <v>25</v>
      </c>
      <c r="I456" s="32" t="s">
        <v>21</v>
      </c>
      <c r="J456" s="70" t="s">
        <v>25</v>
      </c>
      <c r="K456" s="32" t="s">
        <v>21</v>
      </c>
      <c r="L456" s="70" t="s">
        <v>25</v>
      </c>
      <c r="M456" s="32" t="s">
        <v>21</v>
      </c>
      <c r="N456" s="70" t="s">
        <v>25</v>
      </c>
      <c r="O456" s="32" t="s">
        <v>21</v>
      </c>
      <c r="P456" s="70" t="s">
        <v>25</v>
      </c>
      <c r="Q456" s="32" t="s">
        <v>21</v>
      </c>
      <c r="R456" s="70" t="s">
        <v>25</v>
      </c>
      <c r="S456" s="32" t="s">
        <v>21</v>
      </c>
      <c r="T456" s="70" t="s">
        <v>25</v>
      </c>
    </row>
    <row r="457" spans="3:20" x14ac:dyDescent="0.25">
      <c r="C457" s="172" t="s">
        <v>75</v>
      </c>
      <c r="D457" s="173"/>
      <c r="E457" s="173"/>
      <c r="F457" s="173"/>
      <c r="G457" s="123">
        <v>37</v>
      </c>
      <c r="H457" s="97">
        <f>G457/56</f>
        <v>0.6607142857142857</v>
      </c>
      <c r="I457" s="123">
        <v>43</v>
      </c>
      <c r="J457" s="97">
        <f>I457/62</f>
        <v>0.69354838709677424</v>
      </c>
      <c r="K457" s="123">
        <v>44</v>
      </c>
      <c r="L457" s="97">
        <f>K457/64</f>
        <v>0.6875</v>
      </c>
      <c r="M457" s="123">
        <v>76</v>
      </c>
      <c r="N457" s="97">
        <f>M457/100</f>
        <v>0.76</v>
      </c>
      <c r="O457" s="123">
        <v>130</v>
      </c>
      <c r="P457" s="97">
        <f>O457/184</f>
        <v>0.70652173913043481</v>
      </c>
      <c r="Q457" s="123">
        <v>27</v>
      </c>
      <c r="R457" s="97">
        <f>Q457/42</f>
        <v>0.6428571428571429</v>
      </c>
      <c r="S457" s="95">
        <f>SUM(G457,I457,K457,M457,O457,Q457)</f>
        <v>357</v>
      </c>
      <c r="T457" s="99">
        <f>S457/508</f>
        <v>0.702755905511811</v>
      </c>
    </row>
    <row r="458" spans="3:20" x14ac:dyDescent="0.25">
      <c r="C458" s="166" t="s">
        <v>71</v>
      </c>
      <c r="D458" s="167"/>
      <c r="E458" s="167"/>
      <c r="F458" s="167"/>
      <c r="G458" s="123">
        <v>14</v>
      </c>
      <c r="H458" s="97">
        <f t="shared" ref="H458:H460" si="87">G458/56</f>
        <v>0.25</v>
      </c>
      <c r="I458" s="123">
        <v>12</v>
      </c>
      <c r="J458" s="97">
        <f t="shared" ref="J458:J460" si="88">I458/62</f>
        <v>0.19354838709677419</v>
      </c>
      <c r="K458" s="123">
        <v>12</v>
      </c>
      <c r="L458" s="97">
        <f t="shared" ref="L458:L460" si="89">K458/64</f>
        <v>0.1875</v>
      </c>
      <c r="M458" s="123">
        <v>19</v>
      </c>
      <c r="N458" s="97">
        <f t="shared" ref="N458:N460" si="90">M458/100</f>
        <v>0.19</v>
      </c>
      <c r="O458" s="123">
        <v>33</v>
      </c>
      <c r="P458" s="97">
        <f t="shared" ref="P458:P460" si="91">O458/184</f>
        <v>0.17934782608695651</v>
      </c>
      <c r="Q458" s="123">
        <v>9</v>
      </c>
      <c r="R458" s="97">
        <f t="shared" ref="R458:R460" si="92">Q458/42</f>
        <v>0.21428571428571427</v>
      </c>
      <c r="S458" s="95">
        <f t="shared" ref="S458:S460" si="93">SUM(G458,I458,K458,M458,O458,Q458)</f>
        <v>99</v>
      </c>
      <c r="T458" s="99">
        <f t="shared" ref="T458:T460" si="94">S458/508</f>
        <v>0.19488188976377951</v>
      </c>
    </row>
    <row r="459" spans="3:20" x14ac:dyDescent="0.25">
      <c r="C459" s="166" t="s">
        <v>76</v>
      </c>
      <c r="D459" s="167"/>
      <c r="E459" s="167"/>
      <c r="F459" s="167"/>
      <c r="G459" s="123">
        <v>1</v>
      </c>
      <c r="H459" s="97">
        <f t="shared" si="87"/>
        <v>1.7857142857142856E-2</v>
      </c>
      <c r="I459" s="123">
        <v>2</v>
      </c>
      <c r="J459" s="97">
        <f t="shared" si="88"/>
        <v>3.2258064516129031E-2</v>
      </c>
      <c r="K459" s="123">
        <v>3</v>
      </c>
      <c r="L459" s="97">
        <f t="shared" si="89"/>
        <v>4.6875E-2</v>
      </c>
      <c r="M459" s="123">
        <v>0</v>
      </c>
      <c r="N459" s="97">
        <f t="shared" si="90"/>
        <v>0</v>
      </c>
      <c r="O459" s="123">
        <v>4</v>
      </c>
      <c r="P459" s="97">
        <f t="shared" si="91"/>
        <v>2.1739130434782608E-2</v>
      </c>
      <c r="Q459" s="123">
        <v>2</v>
      </c>
      <c r="R459" s="97">
        <f t="shared" si="92"/>
        <v>4.7619047619047616E-2</v>
      </c>
      <c r="S459" s="95">
        <f t="shared" si="93"/>
        <v>12</v>
      </c>
      <c r="T459" s="99">
        <f t="shared" si="94"/>
        <v>2.3622047244094488E-2</v>
      </c>
    </row>
    <row r="460" spans="3:20" x14ac:dyDescent="0.25">
      <c r="C460" s="166" t="s">
        <v>18</v>
      </c>
      <c r="D460" s="167"/>
      <c r="E460" s="167"/>
      <c r="F460" s="167"/>
      <c r="G460" s="123">
        <v>0</v>
      </c>
      <c r="H460" s="97">
        <f t="shared" si="87"/>
        <v>0</v>
      </c>
      <c r="I460" s="123">
        <v>0</v>
      </c>
      <c r="J460" s="97">
        <f t="shared" si="88"/>
        <v>0</v>
      </c>
      <c r="K460" s="123">
        <v>0</v>
      </c>
      <c r="L460" s="97">
        <f t="shared" si="89"/>
        <v>0</v>
      </c>
      <c r="M460" s="123">
        <v>0</v>
      </c>
      <c r="N460" s="97">
        <f t="shared" si="90"/>
        <v>0</v>
      </c>
      <c r="O460" s="123">
        <v>0</v>
      </c>
      <c r="P460" s="97">
        <f t="shared" si="91"/>
        <v>0</v>
      </c>
      <c r="Q460" s="123">
        <v>0</v>
      </c>
      <c r="R460" s="97">
        <f t="shared" si="92"/>
        <v>0</v>
      </c>
      <c r="S460" s="95">
        <f t="shared" si="93"/>
        <v>0</v>
      </c>
      <c r="T460" s="99">
        <f t="shared" si="94"/>
        <v>0</v>
      </c>
    </row>
    <row r="461" spans="3:20" x14ac:dyDescent="0.25">
      <c r="C461" s="48"/>
      <c r="D461" s="48"/>
      <c r="E461" s="48"/>
      <c r="F461" s="48"/>
      <c r="G461" s="46"/>
      <c r="H461" s="47"/>
      <c r="I461" s="46"/>
      <c r="J461" s="47"/>
      <c r="K461" s="46"/>
      <c r="L461" s="47"/>
      <c r="M461" s="46"/>
      <c r="N461" s="47"/>
      <c r="O461" s="46"/>
      <c r="P461" s="47"/>
      <c r="Q461" s="46"/>
      <c r="R461" s="47"/>
      <c r="S461" s="1"/>
      <c r="T461" s="1"/>
    </row>
    <row r="462" spans="3:20" s="52" customFormat="1" x14ac:dyDescent="0.25">
      <c r="C462" s="65"/>
      <c r="D462" s="65"/>
      <c r="E462" s="65"/>
      <c r="F462" s="65"/>
      <c r="G462" s="63"/>
      <c r="H462" s="64"/>
      <c r="I462" s="63"/>
      <c r="J462" s="64"/>
      <c r="K462" s="63"/>
      <c r="L462" s="64"/>
      <c r="M462" s="63"/>
      <c r="N462" s="64"/>
      <c r="O462" s="63"/>
      <c r="P462" s="64"/>
      <c r="Q462" s="63"/>
      <c r="R462" s="64"/>
    </row>
    <row r="463" spans="3:20" x14ac:dyDescent="0.25">
      <c r="C463" s="50" t="s">
        <v>78</v>
      </c>
      <c r="D463" s="48"/>
      <c r="E463" s="48"/>
      <c r="F463" s="48"/>
      <c r="G463" s="46"/>
      <c r="H463" s="47"/>
      <c r="I463" s="46"/>
      <c r="J463" s="47"/>
      <c r="K463" s="46"/>
      <c r="L463" s="47"/>
      <c r="M463" s="46"/>
      <c r="N463" s="47"/>
      <c r="O463" s="46"/>
      <c r="P463" s="47"/>
      <c r="Q463" s="46"/>
      <c r="R463" s="47"/>
      <c r="S463" s="1"/>
      <c r="T463" s="1"/>
    </row>
    <row r="464" spans="3:20" x14ac:dyDescent="0.25">
      <c r="C464" s="50"/>
      <c r="D464" s="48"/>
      <c r="E464" s="48"/>
      <c r="F464" s="48"/>
      <c r="G464" s="46"/>
      <c r="H464" s="47"/>
      <c r="I464" s="46"/>
      <c r="J464" s="47"/>
      <c r="K464" s="46"/>
      <c r="L464" s="47"/>
      <c r="M464" s="46"/>
      <c r="N464" s="47"/>
      <c r="O464" s="46"/>
      <c r="P464" s="47"/>
      <c r="Q464" s="46"/>
      <c r="R464" s="47"/>
      <c r="S464" s="1"/>
      <c r="T464" s="1"/>
    </row>
    <row r="465" spans="2:20" ht="60.75" customHeight="1" x14ac:dyDescent="0.25">
      <c r="C465" s="4"/>
      <c r="D465" s="4"/>
      <c r="E465" s="4"/>
      <c r="F465" s="4"/>
      <c r="G465" s="164" t="s">
        <v>9</v>
      </c>
      <c r="H465" s="165"/>
      <c r="I465" s="164" t="s">
        <v>10</v>
      </c>
      <c r="J465" s="165"/>
      <c r="K465" s="164" t="s">
        <v>11</v>
      </c>
      <c r="L465" s="165"/>
      <c r="M465" s="164" t="s">
        <v>12</v>
      </c>
      <c r="N465" s="165"/>
      <c r="O465" s="164" t="s">
        <v>13</v>
      </c>
      <c r="P465" s="165"/>
      <c r="Q465" s="164" t="s">
        <v>14</v>
      </c>
      <c r="R465" s="165"/>
      <c r="S465" s="164" t="s">
        <v>8</v>
      </c>
      <c r="T465" s="165"/>
    </row>
    <row r="466" spans="2:20" x14ac:dyDescent="0.25">
      <c r="C466" s="1"/>
      <c r="D466" s="1"/>
      <c r="E466" s="1"/>
      <c r="F466" s="1"/>
      <c r="G466" s="32" t="s">
        <v>21</v>
      </c>
      <c r="H466" s="20" t="s">
        <v>25</v>
      </c>
      <c r="I466" s="32" t="s">
        <v>21</v>
      </c>
      <c r="J466" s="20" t="s">
        <v>25</v>
      </c>
      <c r="K466" s="32" t="s">
        <v>21</v>
      </c>
      <c r="L466" s="20" t="s">
        <v>25</v>
      </c>
      <c r="M466" s="32" t="s">
        <v>21</v>
      </c>
      <c r="N466" s="20" t="s">
        <v>25</v>
      </c>
      <c r="O466" s="32" t="s">
        <v>21</v>
      </c>
      <c r="P466" s="20" t="s">
        <v>25</v>
      </c>
      <c r="Q466" s="32" t="s">
        <v>21</v>
      </c>
      <c r="R466" s="20" t="s">
        <v>25</v>
      </c>
      <c r="S466" s="32" t="s">
        <v>21</v>
      </c>
      <c r="T466" s="20" t="s">
        <v>25</v>
      </c>
    </row>
    <row r="467" spans="2:20" ht="30" customHeight="1" x14ac:dyDescent="0.25">
      <c r="C467" s="172" t="s">
        <v>79</v>
      </c>
      <c r="D467" s="173"/>
      <c r="E467" s="173"/>
      <c r="F467" s="174"/>
      <c r="G467" s="40">
        <v>7</v>
      </c>
      <c r="H467" s="42">
        <v>0.19444444444444445</v>
      </c>
      <c r="I467" s="40">
        <v>13</v>
      </c>
      <c r="J467" s="42">
        <v>0.24074074074074073</v>
      </c>
      <c r="K467" s="40">
        <v>8</v>
      </c>
      <c r="L467" s="42">
        <v>0.18181818181818182</v>
      </c>
      <c r="M467" s="40">
        <v>21</v>
      </c>
      <c r="N467" s="42">
        <v>0.2413793103448276</v>
      </c>
      <c r="O467" s="40">
        <v>29</v>
      </c>
      <c r="P467" s="42">
        <v>0.2</v>
      </c>
      <c r="Q467" s="40">
        <v>6</v>
      </c>
      <c r="R467" s="42">
        <v>0.25</v>
      </c>
      <c r="S467" s="41">
        <v>84</v>
      </c>
      <c r="T467" s="43">
        <v>0.2153846153846154</v>
      </c>
    </row>
    <row r="468" spans="2:20" ht="27.75" customHeight="1" x14ac:dyDescent="0.25">
      <c r="C468" s="172" t="s">
        <v>80</v>
      </c>
      <c r="D468" s="173"/>
      <c r="E468" s="173"/>
      <c r="F468" s="174"/>
      <c r="G468" s="40">
        <v>0</v>
      </c>
      <c r="H468" s="42">
        <v>0</v>
      </c>
      <c r="I468" s="40">
        <v>1</v>
      </c>
      <c r="J468" s="42">
        <v>1.8518518518518517E-2</v>
      </c>
      <c r="K468" s="40">
        <v>0</v>
      </c>
      <c r="L468" s="42">
        <v>0</v>
      </c>
      <c r="M468" s="40">
        <v>1</v>
      </c>
      <c r="N468" s="42">
        <v>1.1494252873563218E-2</v>
      </c>
      <c r="O468" s="40">
        <v>0</v>
      </c>
      <c r="P468" s="42">
        <v>0</v>
      </c>
      <c r="Q468" s="40">
        <v>0</v>
      </c>
      <c r="R468" s="42">
        <v>0</v>
      </c>
      <c r="S468" s="41">
        <v>2</v>
      </c>
      <c r="T468" s="43">
        <v>5.1282051282051282E-3</v>
      </c>
    </row>
    <row r="469" spans="2:20" ht="29.25" customHeight="1" x14ac:dyDescent="0.25">
      <c r="C469" s="172" t="s">
        <v>81</v>
      </c>
      <c r="D469" s="173"/>
      <c r="E469" s="173"/>
      <c r="F469" s="174"/>
      <c r="G469" s="40">
        <v>10</v>
      </c>
      <c r="H469" s="42">
        <v>0.27777777777777779</v>
      </c>
      <c r="I469" s="40">
        <v>15</v>
      </c>
      <c r="J469" s="42">
        <v>0.27777777777777779</v>
      </c>
      <c r="K469" s="40">
        <v>11</v>
      </c>
      <c r="L469" s="42">
        <v>0.25</v>
      </c>
      <c r="M469" s="40">
        <v>27</v>
      </c>
      <c r="N469" s="42">
        <v>0.31034482758620691</v>
      </c>
      <c r="O469" s="40">
        <v>44</v>
      </c>
      <c r="P469" s="42">
        <v>0.30344827586206896</v>
      </c>
      <c r="Q469" s="40">
        <v>4</v>
      </c>
      <c r="R469" s="42">
        <v>0.16666666666666666</v>
      </c>
      <c r="S469" s="41">
        <v>111</v>
      </c>
      <c r="T469" s="43">
        <v>0.2846153846153846</v>
      </c>
    </row>
    <row r="470" spans="2:20" x14ac:dyDescent="0.25">
      <c r="C470" s="166" t="s">
        <v>82</v>
      </c>
      <c r="D470" s="167"/>
      <c r="E470" s="167"/>
      <c r="F470" s="168"/>
      <c r="G470" s="40">
        <v>3</v>
      </c>
      <c r="H470" s="42">
        <v>8.3333333333333329E-2</v>
      </c>
      <c r="I470" s="40">
        <v>5</v>
      </c>
      <c r="J470" s="42">
        <v>9.2592592592592587E-2</v>
      </c>
      <c r="K470" s="40">
        <v>2</v>
      </c>
      <c r="L470" s="42">
        <v>4.5454545454545456E-2</v>
      </c>
      <c r="M470" s="40">
        <v>3</v>
      </c>
      <c r="N470" s="42">
        <v>3.4482758620689655E-2</v>
      </c>
      <c r="O470" s="40">
        <v>6</v>
      </c>
      <c r="P470" s="42">
        <v>4.1379310344827586E-2</v>
      </c>
      <c r="Q470" s="40">
        <v>4</v>
      </c>
      <c r="R470" s="42">
        <v>0.16666666666666666</v>
      </c>
      <c r="S470" s="41">
        <v>23</v>
      </c>
      <c r="T470" s="43">
        <v>5.8974358974358973E-2</v>
      </c>
    </row>
    <row r="471" spans="2:20" ht="25.5" customHeight="1" x14ac:dyDescent="0.25">
      <c r="C471" s="172" t="s">
        <v>83</v>
      </c>
      <c r="D471" s="173"/>
      <c r="E471" s="173"/>
      <c r="F471" s="174"/>
      <c r="G471" s="40">
        <v>0</v>
      </c>
      <c r="H471" s="42">
        <v>0</v>
      </c>
      <c r="I471" s="40">
        <v>1</v>
      </c>
      <c r="J471" s="42">
        <v>1.8518518518518517E-2</v>
      </c>
      <c r="K471" s="40">
        <v>0</v>
      </c>
      <c r="L471" s="42">
        <v>0</v>
      </c>
      <c r="M471" s="40">
        <v>2</v>
      </c>
      <c r="N471" s="42">
        <v>2.2988505747126436E-2</v>
      </c>
      <c r="O471" s="40">
        <v>3</v>
      </c>
      <c r="P471" s="42">
        <v>2.0689655172413793E-2</v>
      </c>
      <c r="Q471" s="40">
        <v>0</v>
      </c>
      <c r="R471" s="42">
        <v>0</v>
      </c>
      <c r="S471" s="41">
        <v>6</v>
      </c>
      <c r="T471" s="43">
        <v>1.5384615384615385E-2</v>
      </c>
    </row>
    <row r="472" spans="2:20" ht="27" customHeight="1" x14ac:dyDescent="0.25">
      <c r="C472" s="172" t="s">
        <v>84</v>
      </c>
      <c r="D472" s="173"/>
      <c r="E472" s="173"/>
      <c r="F472" s="174"/>
      <c r="G472" s="40">
        <v>2</v>
      </c>
      <c r="H472" s="42">
        <v>5.5555555555555552E-2</v>
      </c>
      <c r="I472" s="40">
        <v>1</v>
      </c>
      <c r="J472" s="42">
        <v>1.8518518518518517E-2</v>
      </c>
      <c r="K472" s="40">
        <v>1</v>
      </c>
      <c r="L472" s="42">
        <v>2.2727272727272728E-2</v>
      </c>
      <c r="M472" s="40">
        <v>1</v>
      </c>
      <c r="N472" s="42">
        <v>1.1494252873563218E-2</v>
      </c>
      <c r="O472" s="40">
        <v>6</v>
      </c>
      <c r="P472" s="42">
        <v>4.1379310344827586E-2</v>
      </c>
      <c r="Q472" s="40">
        <v>4</v>
      </c>
      <c r="R472" s="42">
        <v>0.16666666666666666</v>
      </c>
      <c r="S472" s="41">
        <v>15</v>
      </c>
      <c r="T472" s="43">
        <v>3.8461538461538464E-2</v>
      </c>
    </row>
    <row r="473" spans="2:20" x14ac:dyDescent="0.25">
      <c r="C473" s="166" t="s">
        <v>85</v>
      </c>
      <c r="D473" s="167"/>
      <c r="E473" s="167"/>
      <c r="F473" s="168"/>
      <c r="G473" s="40">
        <v>0</v>
      </c>
      <c r="H473" s="42">
        <v>0</v>
      </c>
      <c r="I473" s="40">
        <v>0</v>
      </c>
      <c r="J473" s="42">
        <v>0</v>
      </c>
      <c r="K473" s="40">
        <v>0</v>
      </c>
      <c r="L473" s="42">
        <v>0</v>
      </c>
      <c r="M473" s="40">
        <v>2</v>
      </c>
      <c r="N473" s="42">
        <v>2.2988505747126436E-2</v>
      </c>
      <c r="O473" s="40">
        <v>3</v>
      </c>
      <c r="P473" s="42">
        <v>2.0689655172413793E-2</v>
      </c>
      <c r="Q473" s="40">
        <v>0</v>
      </c>
      <c r="R473" s="42">
        <v>0</v>
      </c>
      <c r="S473" s="41">
        <v>5</v>
      </c>
      <c r="T473" s="43">
        <v>1.282051282051282E-2</v>
      </c>
    </row>
    <row r="474" spans="2:20" x14ac:dyDescent="0.25">
      <c r="C474" s="166" t="s">
        <v>86</v>
      </c>
      <c r="D474" s="167"/>
      <c r="E474" s="167"/>
      <c r="F474" s="168"/>
      <c r="G474" s="40">
        <v>2</v>
      </c>
      <c r="H474" s="42">
        <v>5.5555555555555552E-2</v>
      </c>
      <c r="I474" s="40">
        <v>1</v>
      </c>
      <c r="J474" s="42">
        <v>1.8518518518518517E-2</v>
      </c>
      <c r="K474" s="40">
        <v>6</v>
      </c>
      <c r="L474" s="42">
        <v>0.13636363636363635</v>
      </c>
      <c r="M474" s="40">
        <v>7</v>
      </c>
      <c r="N474" s="42">
        <v>8.0459770114942528E-2</v>
      </c>
      <c r="O474" s="40">
        <v>11</v>
      </c>
      <c r="P474" s="42">
        <v>7.586206896551724E-2</v>
      </c>
      <c r="Q474" s="40">
        <v>0</v>
      </c>
      <c r="R474" s="42">
        <v>0</v>
      </c>
      <c r="S474" s="41">
        <v>27</v>
      </c>
      <c r="T474" s="43">
        <v>6.9230769230769235E-2</v>
      </c>
    </row>
    <row r="475" spans="2:20" x14ac:dyDescent="0.25">
      <c r="C475" s="166" t="s">
        <v>87</v>
      </c>
      <c r="D475" s="167"/>
      <c r="E475" s="167"/>
      <c r="F475" s="168"/>
      <c r="G475" s="40">
        <v>0</v>
      </c>
      <c r="H475" s="42">
        <v>0</v>
      </c>
      <c r="I475" s="40">
        <v>0</v>
      </c>
      <c r="J475" s="42">
        <v>0</v>
      </c>
      <c r="K475" s="40">
        <v>1</v>
      </c>
      <c r="L475" s="42">
        <v>2.2727272727272728E-2</v>
      </c>
      <c r="M475" s="40">
        <v>1</v>
      </c>
      <c r="N475" s="42">
        <v>1.1494252873563218E-2</v>
      </c>
      <c r="O475" s="40">
        <v>1</v>
      </c>
      <c r="P475" s="42">
        <v>6.8965517241379309E-3</v>
      </c>
      <c r="Q475" s="40">
        <v>0</v>
      </c>
      <c r="R475" s="42">
        <v>0</v>
      </c>
      <c r="S475" s="41">
        <v>3</v>
      </c>
      <c r="T475" s="43">
        <v>7.6923076923076927E-3</v>
      </c>
    </row>
    <row r="476" spans="2:20" x14ac:dyDescent="0.25">
      <c r="C476" s="166" t="s">
        <v>88</v>
      </c>
      <c r="D476" s="167"/>
      <c r="E476" s="167"/>
      <c r="F476" s="168"/>
      <c r="G476" s="40">
        <v>11</v>
      </c>
      <c r="H476" s="42">
        <v>0.30555555555555558</v>
      </c>
      <c r="I476" s="40">
        <v>13</v>
      </c>
      <c r="J476" s="42">
        <v>0.24074074074074073</v>
      </c>
      <c r="K476" s="40">
        <v>13</v>
      </c>
      <c r="L476" s="42">
        <v>0.29545454545454547</v>
      </c>
      <c r="M476" s="40">
        <v>13</v>
      </c>
      <c r="N476" s="42">
        <v>0.14942528735632185</v>
      </c>
      <c r="O476" s="40">
        <v>35</v>
      </c>
      <c r="P476" s="42">
        <v>0.2413793103448276</v>
      </c>
      <c r="Q476" s="40">
        <v>5</v>
      </c>
      <c r="R476" s="42">
        <v>0.20833333333333334</v>
      </c>
      <c r="S476" s="41">
        <v>90</v>
      </c>
      <c r="T476" s="43">
        <v>0.23076923076923078</v>
      </c>
    </row>
    <row r="477" spans="2:20" x14ac:dyDescent="0.25">
      <c r="C477" s="166" t="s">
        <v>89</v>
      </c>
      <c r="D477" s="167"/>
      <c r="E477" s="167"/>
      <c r="F477" s="168"/>
      <c r="G477" s="40">
        <v>0</v>
      </c>
      <c r="H477" s="42">
        <v>0</v>
      </c>
      <c r="I477" s="40">
        <v>0</v>
      </c>
      <c r="J477" s="42">
        <v>0</v>
      </c>
      <c r="K477" s="40">
        <v>0</v>
      </c>
      <c r="L477" s="42">
        <v>0</v>
      </c>
      <c r="M477" s="40">
        <v>0</v>
      </c>
      <c r="N477" s="42">
        <v>0</v>
      </c>
      <c r="O477" s="40">
        <v>1</v>
      </c>
      <c r="P477" s="42">
        <v>6.8965517241379309E-3</v>
      </c>
      <c r="Q477" s="40">
        <v>0</v>
      </c>
      <c r="R477" s="42">
        <v>0</v>
      </c>
      <c r="S477" s="41">
        <v>1</v>
      </c>
      <c r="T477" s="43">
        <v>2.5641025641025641E-3</v>
      </c>
    </row>
    <row r="478" spans="2:20" x14ac:dyDescent="0.25">
      <c r="B478" s="1"/>
      <c r="C478" s="166" t="s">
        <v>90</v>
      </c>
      <c r="D478" s="167"/>
      <c r="E478" s="167"/>
      <c r="F478" s="168"/>
      <c r="G478" s="40">
        <v>0</v>
      </c>
      <c r="H478" s="42">
        <v>0</v>
      </c>
      <c r="I478" s="40">
        <v>1</v>
      </c>
      <c r="J478" s="42">
        <v>1.8518518518518517E-2</v>
      </c>
      <c r="K478" s="40">
        <v>1</v>
      </c>
      <c r="L478" s="42">
        <v>2.2727272727272728E-2</v>
      </c>
      <c r="M478" s="40">
        <v>1</v>
      </c>
      <c r="N478" s="42">
        <v>1.1494252873563218E-2</v>
      </c>
      <c r="O478" s="40">
        <v>3</v>
      </c>
      <c r="P478" s="42">
        <v>2.0689655172413793E-2</v>
      </c>
      <c r="Q478" s="40">
        <v>0</v>
      </c>
      <c r="R478" s="42">
        <v>0</v>
      </c>
      <c r="S478" s="41">
        <v>6</v>
      </c>
      <c r="T478" s="43">
        <v>1.5384615384615385E-2</v>
      </c>
    </row>
    <row r="479" spans="2:20" x14ac:dyDescent="0.25">
      <c r="B479" s="1"/>
      <c r="C479" s="166" t="s">
        <v>91</v>
      </c>
      <c r="D479" s="167"/>
      <c r="E479" s="167"/>
      <c r="F479" s="168"/>
      <c r="G479" s="40">
        <v>1</v>
      </c>
      <c r="H479" s="42">
        <v>2.7777777777777776E-2</v>
      </c>
      <c r="I479" s="40">
        <v>3</v>
      </c>
      <c r="J479" s="42">
        <v>5.5555555555555552E-2</v>
      </c>
      <c r="K479" s="40">
        <v>1</v>
      </c>
      <c r="L479" s="42">
        <v>2.2727272727272728E-2</v>
      </c>
      <c r="M479" s="40">
        <v>8</v>
      </c>
      <c r="N479" s="42">
        <v>9.1954022988505746E-2</v>
      </c>
      <c r="O479" s="40">
        <v>3</v>
      </c>
      <c r="P479" s="42">
        <v>2.0689655172413793E-2</v>
      </c>
      <c r="Q479" s="40">
        <v>1</v>
      </c>
      <c r="R479" s="42">
        <v>4.1666666666666664E-2</v>
      </c>
      <c r="S479" s="41">
        <v>17</v>
      </c>
      <c r="T479" s="43">
        <v>4.3589743589743588E-2</v>
      </c>
    </row>
    <row r="480" spans="2:20" x14ac:dyDescent="0.25">
      <c r="B480" s="1"/>
      <c r="C480" s="166" t="s">
        <v>92</v>
      </c>
      <c r="D480" s="167"/>
      <c r="E480" s="167"/>
      <c r="F480" s="168"/>
      <c r="G480" s="40">
        <v>0</v>
      </c>
      <c r="H480" s="42">
        <v>0</v>
      </c>
      <c r="I480" s="40">
        <v>0</v>
      </c>
      <c r="J480" s="42">
        <v>0</v>
      </c>
      <c r="K480" s="40">
        <v>0</v>
      </c>
      <c r="L480" s="42">
        <v>0</v>
      </c>
      <c r="M480" s="40">
        <v>0</v>
      </c>
      <c r="N480" s="42">
        <v>0</v>
      </c>
      <c r="O480" s="40">
        <v>0</v>
      </c>
      <c r="P480" s="42">
        <v>0</v>
      </c>
      <c r="Q480" s="40">
        <v>0</v>
      </c>
      <c r="R480" s="42">
        <v>0</v>
      </c>
      <c r="S480" s="41">
        <v>0</v>
      </c>
      <c r="T480" s="43">
        <v>0</v>
      </c>
    </row>
    <row r="481" spans="2:20" x14ac:dyDescent="0.25">
      <c r="B481" s="1"/>
      <c r="C481" s="166" t="s">
        <v>93</v>
      </c>
      <c r="D481" s="167"/>
      <c r="E481" s="167"/>
      <c r="F481" s="168"/>
      <c r="G481" s="40">
        <v>0</v>
      </c>
      <c r="H481" s="42">
        <v>0</v>
      </c>
      <c r="I481" s="40">
        <v>0</v>
      </c>
      <c r="J481" s="42">
        <v>0</v>
      </c>
      <c r="K481" s="40">
        <v>0</v>
      </c>
      <c r="L481" s="42">
        <v>0</v>
      </c>
      <c r="M481" s="40">
        <v>0</v>
      </c>
      <c r="N481" s="42">
        <v>0</v>
      </c>
      <c r="O481" s="40">
        <v>0</v>
      </c>
      <c r="P481" s="42">
        <v>0</v>
      </c>
      <c r="Q481" s="40">
        <v>0</v>
      </c>
      <c r="R481" s="42">
        <v>0</v>
      </c>
      <c r="S481" s="41">
        <v>0</v>
      </c>
      <c r="T481" s="43">
        <v>0</v>
      </c>
    </row>
    <row r="482" spans="2:20" x14ac:dyDescent="0.25">
      <c r="B482" s="1"/>
      <c r="C482" s="169" t="s">
        <v>94</v>
      </c>
      <c r="D482" s="170"/>
      <c r="E482" s="170"/>
      <c r="F482" s="171"/>
      <c r="G482" s="34">
        <v>36</v>
      </c>
      <c r="H482" s="35">
        <v>1</v>
      </c>
      <c r="I482" s="34">
        <v>54</v>
      </c>
      <c r="J482" s="35">
        <v>1</v>
      </c>
      <c r="K482" s="34">
        <v>44</v>
      </c>
      <c r="L482" s="35">
        <v>1</v>
      </c>
      <c r="M482" s="34">
        <v>87</v>
      </c>
      <c r="N482" s="35">
        <v>1</v>
      </c>
      <c r="O482" s="34">
        <v>145</v>
      </c>
      <c r="P482" s="35">
        <v>1</v>
      </c>
      <c r="Q482" s="34">
        <v>24</v>
      </c>
      <c r="R482" s="35">
        <v>1</v>
      </c>
      <c r="S482" s="41">
        <v>390</v>
      </c>
      <c r="T482" s="43">
        <v>1</v>
      </c>
    </row>
    <row r="483" spans="2:20" x14ac:dyDescent="0.25">
      <c r="B483" s="1"/>
      <c r="C483" s="48"/>
      <c r="D483" s="48"/>
      <c r="E483" s="48"/>
      <c r="F483" s="48"/>
      <c r="G483" s="46"/>
      <c r="H483" s="47"/>
      <c r="I483" s="46"/>
      <c r="J483" s="47"/>
      <c r="K483" s="46"/>
      <c r="L483" s="47"/>
      <c r="M483" s="46"/>
      <c r="N483" s="47"/>
      <c r="O483" s="46"/>
      <c r="P483" s="47"/>
      <c r="Q483" s="46"/>
      <c r="R483" s="47"/>
      <c r="S483" s="1"/>
      <c r="T483" s="1"/>
    </row>
    <row r="485" spans="2:20" ht="38.25" customHeight="1" x14ac:dyDescent="0.25">
      <c r="B485" s="192" t="s">
        <v>104</v>
      </c>
      <c r="C485" s="192"/>
      <c r="D485" s="192"/>
      <c r="E485" s="192"/>
      <c r="F485" s="192"/>
      <c r="G485" s="192"/>
      <c r="H485" s="192"/>
      <c r="I485" s="192"/>
      <c r="J485" s="192"/>
      <c r="K485" s="46"/>
      <c r="L485" s="47"/>
      <c r="M485" s="46"/>
      <c r="N485" s="47"/>
      <c r="O485" s="46"/>
      <c r="P485" s="47"/>
      <c r="Q485" s="46"/>
      <c r="R485" s="47"/>
      <c r="S485" s="1"/>
      <c r="T485" s="1"/>
    </row>
    <row r="486" spans="2:20" x14ac:dyDescent="0.25">
      <c r="C486" s="45"/>
      <c r="D486" s="45"/>
      <c r="E486" s="45"/>
      <c r="F486" s="45"/>
      <c r="G486" s="46"/>
      <c r="H486" s="47"/>
      <c r="I486" s="46"/>
      <c r="J486" s="47"/>
      <c r="K486" s="46"/>
      <c r="L486" s="47"/>
      <c r="M486" s="46"/>
      <c r="N486" s="47"/>
      <c r="O486" s="46"/>
      <c r="P486" s="47"/>
      <c r="Q486" s="46"/>
      <c r="R486" s="47"/>
      <c r="S486" s="1"/>
      <c r="T486" s="1"/>
    </row>
    <row r="487" spans="2:20" s="52" customFormat="1" x14ac:dyDescent="0.25">
      <c r="C487" s="62"/>
      <c r="D487" s="62"/>
      <c r="E487" s="62"/>
      <c r="F487" s="62"/>
      <c r="G487" s="63"/>
      <c r="H487" s="64"/>
      <c r="I487" s="63"/>
      <c r="J487" s="64"/>
      <c r="K487" s="63"/>
      <c r="L487" s="64"/>
      <c r="M487" s="63"/>
      <c r="N487" s="64"/>
      <c r="O487" s="63"/>
      <c r="P487" s="64"/>
      <c r="Q487" s="63"/>
      <c r="R487" s="64"/>
    </row>
    <row r="488" spans="2:20" s="52" customFormat="1" ht="52.5" customHeight="1" x14ac:dyDescent="0.25">
      <c r="E488" s="164" t="s">
        <v>9</v>
      </c>
      <c r="F488" s="165"/>
      <c r="G488" s="164" t="s">
        <v>10</v>
      </c>
      <c r="H488" s="165"/>
      <c r="I488" s="164" t="s">
        <v>11</v>
      </c>
      <c r="J488" s="165"/>
      <c r="K488" s="164" t="s">
        <v>12</v>
      </c>
      <c r="L488" s="165"/>
      <c r="M488" s="164" t="s">
        <v>13</v>
      </c>
      <c r="N488" s="165"/>
      <c r="O488" s="164" t="s">
        <v>14</v>
      </c>
      <c r="P488" s="165"/>
      <c r="Q488" s="164" t="s">
        <v>8</v>
      </c>
      <c r="R488" s="165"/>
    </row>
    <row r="489" spans="2:20" s="52" customFormat="1" x14ac:dyDescent="0.25">
      <c r="E489" s="56" t="s">
        <v>21</v>
      </c>
      <c r="F489" s="70" t="s">
        <v>6</v>
      </c>
      <c r="G489" s="56" t="s">
        <v>21</v>
      </c>
      <c r="H489" s="70" t="s">
        <v>6</v>
      </c>
      <c r="I489" s="56" t="s">
        <v>21</v>
      </c>
      <c r="J489" s="70" t="s">
        <v>6</v>
      </c>
      <c r="K489" s="56" t="s">
        <v>21</v>
      </c>
      <c r="L489" s="70" t="s">
        <v>6</v>
      </c>
      <c r="M489" s="56" t="s">
        <v>21</v>
      </c>
      <c r="N489" s="70" t="s">
        <v>6</v>
      </c>
      <c r="O489" s="56" t="s">
        <v>21</v>
      </c>
      <c r="P489" s="70" t="s">
        <v>6</v>
      </c>
      <c r="Q489" s="56" t="s">
        <v>21</v>
      </c>
      <c r="R489" s="70" t="s">
        <v>6</v>
      </c>
    </row>
    <row r="490" spans="2:20" s="52" customFormat="1" ht="15" customHeight="1" x14ac:dyDescent="0.25">
      <c r="C490" s="66" t="s">
        <v>40</v>
      </c>
      <c r="D490" s="67"/>
      <c r="E490" s="132">
        <v>43</v>
      </c>
      <c r="F490" s="86">
        <f>E490/56</f>
        <v>0.7678571428571429</v>
      </c>
      <c r="G490" s="132">
        <v>48</v>
      </c>
      <c r="H490" s="86">
        <f>G490/62</f>
        <v>0.77419354838709675</v>
      </c>
      <c r="I490" s="132">
        <v>49</v>
      </c>
      <c r="J490" s="86">
        <f>I490/64</f>
        <v>0.765625</v>
      </c>
      <c r="K490" s="132">
        <v>70</v>
      </c>
      <c r="L490" s="86">
        <f>K490/100</f>
        <v>0.7</v>
      </c>
      <c r="M490" s="132">
        <v>145</v>
      </c>
      <c r="N490" s="86">
        <f>M490/184</f>
        <v>0.78804347826086951</v>
      </c>
      <c r="O490" s="132">
        <v>34</v>
      </c>
      <c r="P490" s="86">
        <f>O490/42</f>
        <v>0.80952380952380953</v>
      </c>
      <c r="Q490" s="101">
        <f>SUM(E490,G490,I490,K490,M490,O490)</f>
        <v>389</v>
      </c>
      <c r="R490" s="88">
        <f>Q490/508</f>
        <v>0.76574803149606296</v>
      </c>
    </row>
    <row r="491" spans="2:20" s="52" customFormat="1" x14ac:dyDescent="0.25">
      <c r="C491" s="66" t="s">
        <v>41</v>
      </c>
      <c r="D491" s="67"/>
      <c r="E491" s="132">
        <v>7</v>
      </c>
      <c r="F491" s="86">
        <f>E491/56</f>
        <v>0.125</v>
      </c>
      <c r="G491" s="132">
        <v>6</v>
      </c>
      <c r="H491" s="86">
        <f>G491/62</f>
        <v>9.6774193548387094E-2</v>
      </c>
      <c r="I491" s="132">
        <v>5</v>
      </c>
      <c r="J491" s="86">
        <f>I491/64</f>
        <v>7.8125E-2</v>
      </c>
      <c r="K491" s="132">
        <v>12</v>
      </c>
      <c r="L491" s="86">
        <f>K491/100</f>
        <v>0.12</v>
      </c>
      <c r="M491" s="132">
        <v>10</v>
      </c>
      <c r="N491" s="86">
        <f>M491/184</f>
        <v>5.434782608695652E-2</v>
      </c>
      <c r="O491" s="132">
        <v>5</v>
      </c>
      <c r="P491" s="86">
        <f>O491/42</f>
        <v>0.11904761904761904</v>
      </c>
      <c r="Q491" s="101">
        <f>SUM(E491,G491,I491,K491,M491,O491)</f>
        <v>45</v>
      </c>
      <c r="R491" s="88">
        <f>Q491/508</f>
        <v>8.8582677165354326E-2</v>
      </c>
    </row>
    <row r="492" spans="2:20" s="52" customFormat="1" x14ac:dyDescent="0.25">
      <c r="C492" s="102"/>
      <c r="D492" s="102"/>
      <c r="E492" s="103"/>
      <c r="F492" s="55"/>
      <c r="G492" s="103"/>
      <c r="H492" s="55"/>
      <c r="I492" s="103"/>
      <c r="J492" s="55"/>
      <c r="K492" s="103"/>
      <c r="L492" s="55"/>
      <c r="M492" s="103"/>
      <c r="N492" s="55"/>
      <c r="O492" s="103"/>
      <c r="P492" s="55"/>
      <c r="Q492"/>
      <c r="R492"/>
    </row>
    <row r="493" spans="2:20" s="52" customFormat="1" x14ac:dyDescent="0.25">
      <c r="C493" s="62"/>
      <c r="D493" s="62"/>
      <c r="E493" s="62"/>
      <c r="F493" s="62"/>
      <c r="G493" s="63"/>
      <c r="H493" s="64"/>
      <c r="I493" s="63"/>
      <c r="J493" s="64"/>
      <c r="K493" s="63"/>
      <c r="L493" s="64"/>
      <c r="M493" s="63"/>
      <c r="N493" s="64"/>
      <c r="O493" s="63"/>
      <c r="P493" s="64"/>
      <c r="Q493" s="63"/>
      <c r="R493" s="64"/>
    </row>
    <row r="494" spans="2:20" ht="15" customHeight="1" x14ac:dyDescent="0.25">
      <c r="B494" s="218" t="s">
        <v>105</v>
      </c>
      <c r="C494" s="218"/>
      <c r="D494" s="218"/>
      <c r="E494" s="218"/>
      <c r="F494" s="218"/>
      <c r="G494" s="218"/>
      <c r="H494" s="218"/>
      <c r="I494" s="218"/>
      <c r="J494" s="218"/>
    </row>
    <row r="495" spans="2:20" x14ac:dyDescent="0.25">
      <c r="B495" s="192"/>
      <c r="C495" s="192"/>
      <c r="D495" s="192"/>
      <c r="E495" s="192"/>
      <c r="F495" s="192"/>
      <c r="G495" s="192"/>
      <c r="H495" s="192"/>
      <c r="I495" s="192"/>
      <c r="J495" s="192"/>
    </row>
    <row r="498" spans="2:18" ht="54" customHeight="1" x14ac:dyDescent="0.25">
      <c r="C498" s="52"/>
      <c r="D498" s="52"/>
      <c r="E498" s="164" t="s">
        <v>9</v>
      </c>
      <c r="F498" s="165"/>
      <c r="G498" s="164" t="s">
        <v>10</v>
      </c>
      <c r="H498" s="165"/>
      <c r="I498" s="164" t="s">
        <v>11</v>
      </c>
      <c r="J498" s="165"/>
      <c r="K498" s="164" t="s">
        <v>12</v>
      </c>
      <c r="L498" s="165"/>
      <c r="M498" s="164" t="s">
        <v>13</v>
      </c>
      <c r="N498" s="165"/>
      <c r="O498" s="164" t="s">
        <v>14</v>
      </c>
      <c r="P498" s="165"/>
      <c r="Q498" s="164" t="s">
        <v>8</v>
      </c>
      <c r="R498" s="165"/>
    </row>
    <row r="499" spans="2:18" x14ac:dyDescent="0.25">
      <c r="C499" s="52"/>
      <c r="D499" s="52"/>
      <c r="E499" s="56" t="s">
        <v>21</v>
      </c>
      <c r="F499" s="70" t="s">
        <v>6</v>
      </c>
      <c r="G499" s="56" t="s">
        <v>21</v>
      </c>
      <c r="H499" s="70" t="s">
        <v>6</v>
      </c>
      <c r="I499" s="56" t="s">
        <v>21</v>
      </c>
      <c r="J499" s="70" t="s">
        <v>6</v>
      </c>
      <c r="K499" s="56" t="s">
        <v>21</v>
      </c>
      <c r="L499" s="70" t="s">
        <v>6</v>
      </c>
      <c r="M499" s="56" t="s">
        <v>21</v>
      </c>
      <c r="N499" s="70" t="s">
        <v>6</v>
      </c>
      <c r="O499" s="56" t="s">
        <v>21</v>
      </c>
      <c r="P499" s="70" t="s">
        <v>6</v>
      </c>
      <c r="Q499" s="56" t="s">
        <v>21</v>
      </c>
      <c r="R499" s="70" t="s">
        <v>6</v>
      </c>
    </row>
    <row r="500" spans="2:18" x14ac:dyDescent="0.25">
      <c r="C500" s="66" t="s">
        <v>40</v>
      </c>
      <c r="D500" s="67"/>
      <c r="E500" s="123">
        <v>9</v>
      </c>
      <c r="F500" s="86">
        <f>E500/56</f>
        <v>0.16071428571428573</v>
      </c>
      <c r="G500" s="123">
        <v>6</v>
      </c>
      <c r="H500" s="86">
        <f>G500/62</f>
        <v>9.6774193548387094E-2</v>
      </c>
      <c r="I500" s="123">
        <v>8</v>
      </c>
      <c r="J500" s="86">
        <f>I500/64</f>
        <v>0.125</v>
      </c>
      <c r="K500" s="123">
        <v>8</v>
      </c>
      <c r="L500" s="86">
        <f>K500/100</f>
        <v>0.08</v>
      </c>
      <c r="M500" s="123">
        <v>21</v>
      </c>
      <c r="N500" s="86">
        <f>M500/184</f>
        <v>0.11413043478260869</v>
      </c>
      <c r="O500" s="123">
        <v>3</v>
      </c>
      <c r="P500" s="86">
        <f>O500/42</f>
        <v>7.1428571428571425E-2</v>
      </c>
      <c r="Q500" s="101">
        <f>SUM(E500,G500,I500,K500,M500,O500)</f>
        <v>55</v>
      </c>
      <c r="R500" s="88">
        <f>Q500/508</f>
        <v>0.10826771653543307</v>
      </c>
    </row>
    <row r="501" spans="2:18" x14ac:dyDescent="0.25">
      <c r="C501" s="66" t="s">
        <v>41</v>
      </c>
      <c r="D501" s="67"/>
      <c r="E501" s="123">
        <v>35</v>
      </c>
      <c r="F501" s="86">
        <f>E501/56</f>
        <v>0.625</v>
      </c>
      <c r="G501" s="123">
        <v>41</v>
      </c>
      <c r="H501" s="86">
        <f>G501/62</f>
        <v>0.66129032258064513</v>
      </c>
      <c r="I501" s="123">
        <v>40</v>
      </c>
      <c r="J501" s="86">
        <f>I501/64</f>
        <v>0.625</v>
      </c>
      <c r="K501" s="123">
        <v>68</v>
      </c>
      <c r="L501" s="86">
        <f>K501/100</f>
        <v>0.68</v>
      </c>
      <c r="M501" s="123">
        <v>111</v>
      </c>
      <c r="N501" s="86">
        <f>M501/184</f>
        <v>0.60326086956521741</v>
      </c>
      <c r="O501" s="123">
        <v>32</v>
      </c>
      <c r="P501" s="86">
        <f>O501/42</f>
        <v>0.76190476190476186</v>
      </c>
      <c r="Q501" s="101">
        <f>SUM(E501,G501,I501,K501,M501,O501)</f>
        <v>327</v>
      </c>
      <c r="R501" s="88">
        <f>Q501/508</f>
        <v>0.64370078740157477</v>
      </c>
    </row>
    <row r="506" spans="2:18" ht="63" customHeight="1" x14ac:dyDescent="0.25">
      <c r="B506" s="222" t="s">
        <v>372</v>
      </c>
      <c r="C506" s="222"/>
      <c r="D506" s="222"/>
      <c r="E506" s="222"/>
      <c r="F506" s="222"/>
      <c r="G506" s="222"/>
      <c r="H506" s="222"/>
      <c r="I506" s="222"/>
      <c r="J506" s="222"/>
      <c r="K506" s="222"/>
      <c r="L506" s="222"/>
      <c r="M506" s="106"/>
    </row>
    <row r="507" spans="2:18" x14ac:dyDescent="0.25"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</row>
    <row r="510" spans="2:18" x14ac:dyDescent="0.25">
      <c r="B510" s="17" t="s">
        <v>95</v>
      </c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2:18" x14ac:dyDescent="0.25">
      <c r="B511" s="29" t="s">
        <v>370</v>
      </c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</sheetData>
  <mergeCells count="512">
    <mergeCell ref="C294:G294"/>
    <mergeCell ref="C295:G295"/>
    <mergeCell ref="C296:G296"/>
    <mergeCell ref="C297:G297"/>
    <mergeCell ref="C298:G298"/>
    <mergeCell ref="C299:G299"/>
    <mergeCell ref="C300:G300"/>
    <mergeCell ref="B374:J375"/>
    <mergeCell ref="B506:L506"/>
    <mergeCell ref="C397:F397"/>
    <mergeCell ref="I354:J354"/>
    <mergeCell ref="C344:F344"/>
    <mergeCell ref="C398:F398"/>
    <mergeCell ref="B401:J401"/>
    <mergeCell ref="C331:F331"/>
    <mergeCell ref="C317:F317"/>
    <mergeCell ref="C318:F318"/>
    <mergeCell ref="C319:F319"/>
    <mergeCell ref="C320:F320"/>
    <mergeCell ref="C328:F328"/>
    <mergeCell ref="B324:G324"/>
    <mergeCell ref="C356:F356"/>
    <mergeCell ref="C357:F357"/>
    <mergeCell ref="D366:F366"/>
    <mergeCell ref="C285:G285"/>
    <mergeCell ref="C286:G286"/>
    <mergeCell ref="C287:G287"/>
    <mergeCell ref="C288:G288"/>
    <mergeCell ref="C289:G289"/>
    <mergeCell ref="C290:G290"/>
    <mergeCell ref="C291:G291"/>
    <mergeCell ref="C292:G292"/>
    <mergeCell ref="C293:G293"/>
    <mergeCell ref="C276:G276"/>
    <mergeCell ref="C277:G277"/>
    <mergeCell ref="C278:G278"/>
    <mergeCell ref="C279:G279"/>
    <mergeCell ref="C280:G280"/>
    <mergeCell ref="C281:G281"/>
    <mergeCell ref="C282:G282"/>
    <mergeCell ref="C283:G283"/>
    <mergeCell ref="C284:G284"/>
    <mergeCell ref="C275:G275"/>
    <mergeCell ref="C258:G258"/>
    <mergeCell ref="C259:G259"/>
    <mergeCell ref="C260:G260"/>
    <mergeCell ref="C261:G261"/>
    <mergeCell ref="C262:G262"/>
    <mergeCell ref="C263:G263"/>
    <mergeCell ref="C264:G264"/>
    <mergeCell ref="C265:G265"/>
    <mergeCell ref="C266:G266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50:G50"/>
    <mergeCell ref="C51:G51"/>
    <mergeCell ref="C52:G52"/>
    <mergeCell ref="C53:G53"/>
    <mergeCell ref="C54:G54"/>
    <mergeCell ref="E498:F498"/>
    <mergeCell ref="G498:H498"/>
    <mergeCell ref="I498:J498"/>
    <mergeCell ref="K498:L498"/>
    <mergeCell ref="C437:F437"/>
    <mergeCell ref="C438:F438"/>
    <mergeCell ref="C439:F439"/>
    <mergeCell ref="C440:F440"/>
    <mergeCell ref="C457:F457"/>
    <mergeCell ref="G445:H445"/>
    <mergeCell ref="I445:J445"/>
    <mergeCell ref="K445:L445"/>
    <mergeCell ref="K465:L465"/>
    <mergeCell ref="E488:F488"/>
    <mergeCell ref="G488:H488"/>
    <mergeCell ref="I488:J488"/>
    <mergeCell ref="K488:L488"/>
    <mergeCell ref="C55:G55"/>
    <mergeCell ref="C56:G56"/>
    <mergeCell ref="C66:G66"/>
    <mergeCell ref="C67:G67"/>
    <mergeCell ref="B494:J495"/>
    <mergeCell ref="B421:J421"/>
    <mergeCell ref="G425:H425"/>
    <mergeCell ref="I425:J425"/>
    <mergeCell ref="K425:L425"/>
    <mergeCell ref="C427:F427"/>
    <mergeCell ref="C428:F428"/>
    <mergeCell ref="C429:F429"/>
    <mergeCell ref="C430:F430"/>
    <mergeCell ref="C267:G267"/>
    <mergeCell ref="C219:G219"/>
    <mergeCell ref="C88:G88"/>
    <mergeCell ref="C89:G89"/>
    <mergeCell ref="C269:G269"/>
    <mergeCell ref="C270:G270"/>
    <mergeCell ref="C271:G271"/>
    <mergeCell ref="C255:G255"/>
    <mergeCell ref="C272:G272"/>
    <mergeCell ref="C273:G273"/>
    <mergeCell ref="C274:G274"/>
    <mergeCell ref="S435:T435"/>
    <mergeCell ref="M498:N498"/>
    <mergeCell ref="O498:P498"/>
    <mergeCell ref="Q498:R498"/>
    <mergeCell ref="C458:F458"/>
    <mergeCell ref="C459:F459"/>
    <mergeCell ref="C460:F460"/>
    <mergeCell ref="O445:P445"/>
    <mergeCell ref="Q445:R445"/>
    <mergeCell ref="S445:T445"/>
    <mergeCell ref="C447:F447"/>
    <mergeCell ref="C448:F448"/>
    <mergeCell ref="C449:F449"/>
    <mergeCell ref="C450:F450"/>
    <mergeCell ref="G455:H455"/>
    <mergeCell ref="I455:J455"/>
    <mergeCell ref="K455:L455"/>
    <mergeCell ref="M455:N455"/>
    <mergeCell ref="O455:P455"/>
    <mergeCell ref="Q455:R455"/>
    <mergeCell ref="S455:T455"/>
    <mergeCell ref="I465:J465"/>
    <mergeCell ref="M445:N445"/>
    <mergeCell ref="M435:N435"/>
    <mergeCell ref="O304:P304"/>
    <mergeCell ref="C303:P303"/>
    <mergeCell ref="G313:H313"/>
    <mergeCell ref="I313:J313"/>
    <mergeCell ref="K313:L313"/>
    <mergeCell ref="M313:N313"/>
    <mergeCell ref="O313:P313"/>
    <mergeCell ref="Q313:R313"/>
    <mergeCell ref="C304:D304"/>
    <mergeCell ref="E304:F304"/>
    <mergeCell ref="G304:H304"/>
    <mergeCell ref="I304:J304"/>
    <mergeCell ref="K304:L304"/>
    <mergeCell ref="M304:N304"/>
    <mergeCell ref="C235:G235"/>
    <mergeCell ref="C236:G236"/>
    <mergeCell ref="C237:G237"/>
    <mergeCell ref="C238:G238"/>
    <mergeCell ref="C239:G239"/>
    <mergeCell ref="C256:G256"/>
    <mergeCell ref="C257:G257"/>
    <mergeCell ref="C240:G240"/>
    <mergeCell ref="C241:G241"/>
    <mergeCell ref="C242:G242"/>
    <mergeCell ref="C243:G243"/>
    <mergeCell ref="C244:G244"/>
    <mergeCell ref="C245:G245"/>
    <mergeCell ref="C246:G246"/>
    <mergeCell ref="C247:G247"/>
    <mergeCell ref="C248:G248"/>
    <mergeCell ref="C249:G249"/>
    <mergeCell ref="C250:G250"/>
    <mergeCell ref="C251:G251"/>
    <mergeCell ref="C252:G252"/>
    <mergeCell ref="C253:G253"/>
    <mergeCell ref="C254:G254"/>
    <mergeCell ref="C226:G226"/>
    <mergeCell ref="C227:G227"/>
    <mergeCell ref="C228:G228"/>
    <mergeCell ref="C229:G229"/>
    <mergeCell ref="C230:G230"/>
    <mergeCell ref="C231:G231"/>
    <mergeCell ref="C232:G232"/>
    <mergeCell ref="C233:G233"/>
    <mergeCell ref="C234:G234"/>
    <mergeCell ref="C216:G216"/>
    <mergeCell ref="C217:G217"/>
    <mergeCell ref="C218:G218"/>
    <mergeCell ref="C220:G220"/>
    <mergeCell ref="C221:G221"/>
    <mergeCell ref="C222:G222"/>
    <mergeCell ref="C223:G223"/>
    <mergeCell ref="C224:G224"/>
    <mergeCell ref="C225:G225"/>
    <mergeCell ref="C207:G207"/>
    <mergeCell ref="C208:G208"/>
    <mergeCell ref="C209:G209"/>
    <mergeCell ref="C210:G210"/>
    <mergeCell ref="C211:G211"/>
    <mergeCell ref="C212:G212"/>
    <mergeCell ref="C213:G213"/>
    <mergeCell ref="C214:G214"/>
    <mergeCell ref="C215:G215"/>
    <mergeCell ref="C198:G198"/>
    <mergeCell ref="C199:G199"/>
    <mergeCell ref="C200:G200"/>
    <mergeCell ref="C201:G201"/>
    <mergeCell ref="C202:G202"/>
    <mergeCell ref="C203:G203"/>
    <mergeCell ref="C204:G204"/>
    <mergeCell ref="C205:G205"/>
    <mergeCell ref="C206:G206"/>
    <mergeCell ref="C189:G189"/>
    <mergeCell ref="C190:G190"/>
    <mergeCell ref="C191:G191"/>
    <mergeCell ref="C192:G192"/>
    <mergeCell ref="C193:G193"/>
    <mergeCell ref="C194:G194"/>
    <mergeCell ref="C195:G195"/>
    <mergeCell ref="C196:G196"/>
    <mergeCell ref="C197:G197"/>
    <mergeCell ref="C180:G180"/>
    <mergeCell ref="C181:G181"/>
    <mergeCell ref="C182:G182"/>
    <mergeCell ref="C183:G183"/>
    <mergeCell ref="C184:G184"/>
    <mergeCell ref="C185:G185"/>
    <mergeCell ref="C186:G186"/>
    <mergeCell ref="C187:G187"/>
    <mergeCell ref="C188:G188"/>
    <mergeCell ref="C171:G171"/>
    <mergeCell ref="C172:G172"/>
    <mergeCell ref="C173:G173"/>
    <mergeCell ref="C174:G174"/>
    <mergeCell ref="C175:G175"/>
    <mergeCell ref="C176:G176"/>
    <mergeCell ref="C177:G177"/>
    <mergeCell ref="C178:G178"/>
    <mergeCell ref="C179:G179"/>
    <mergeCell ref="C162:G162"/>
    <mergeCell ref="C163:G163"/>
    <mergeCell ref="C164:G164"/>
    <mergeCell ref="C165:G165"/>
    <mergeCell ref="C166:G166"/>
    <mergeCell ref="C167:G167"/>
    <mergeCell ref="C168:G168"/>
    <mergeCell ref="C169:G169"/>
    <mergeCell ref="C170:G170"/>
    <mergeCell ref="C153:G153"/>
    <mergeCell ref="C154:G154"/>
    <mergeCell ref="C155:G155"/>
    <mergeCell ref="C156:G156"/>
    <mergeCell ref="C157:G157"/>
    <mergeCell ref="C158:G158"/>
    <mergeCell ref="C159:G159"/>
    <mergeCell ref="C160:G160"/>
    <mergeCell ref="C161:G161"/>
    <mergeCell ref="C144:G144"/>
    <mergeCell ref="C145:G145"/>
    <mergeCell ref="C146:G146"/>
    <mergeCell ref="C147:G147"/>
    <mergeCell ref="C148:G148"/>
    <mergeCell ref="C149:G149"/>
    <mergeCell ref="C150:G150"/>
    <mergeCell ref="C151:G151"/>
    <mergeCell ref="C152:G152"/>
    <mergeCell ref="C135:G135"/>
    <mergeCell ref="C136:G136"/>
    <mergeCell ref="C137:G137"/>
    <mergeCell ref="C138:G138"/>
    <mergeCell ref="C139:G139"/>
    <mergeCell ref="C140:G140"/>
    <mergeCell ref="C141:G141"/>
    <mergeCell ref="C142:G142"/>
    <mergeCell ref="C143:G143"/>
    <mergeCell ref="C126:G126"/>
    <mergeCell ref="C127:G127"/>
    <mergeCell ref="C128:G128"/>
    <mergeCell ref="C129:G129"/>
    <mergeCell ref="C130:G130"/>
    <mergeCell ref="C131:G131"/>
    <mergeCell ref="C132:G132"/>
    <mergeCell ref="C133:G133"/>
    <mergeCell ref="C134:G134"/>
    <mergeCell ref="C117:G117"/>
    <mergeCell ref="C118:G118"/>
    <mergeCell ref="C119:G119"/>
    <mergeCell ref="C120:G120"/>
    <mergeCell ref="C121:G121"/>
    <mergeCell ref="C122:G122"/>
    <mergeCell ref="C123:G123"/>
    <mergeCell ref="C124:G124"/>
    <mergeCell ref="C125:G125"/>
    <mergeCell ref="C108:G108"/>
    <mergeCell ref="C109:G109"/>
    <mergeCell ref="C110:G110"/>
    <mergeCell ref="C111:G111"/>
    <mergeCell ref="C112:G112"/>
    <mergeCell ref="C113:G113"/>
    <mergeCell ref="C114:G114"/>
    <mergeCell ref="C115:G115"/>
    <mergeCell ref="C116:G116"/>
    <mergeCell ref="C99:G99"/>
    <mergeCell ref="C100:G100"/>
    <mergeCell ref="C101:G101"/>
    <mergeCell ref="C102:G102"/>
    <mergeCell ref="C103:G103"/>
    <mergeCell ref="C104:G104"/>
    <mergeCell ref="C105:G105"/>
    <mergeCell ref="C106:G106"/>
    <mergeCell ref="C107:G107"/>
    <mergeCell ref="C90:G90"/>
    <mergeCell ref="C91:G91"/>
    <mergeCell ref="C92:G92"/>
    <mergeCell ref="C93:G93"/>
    <mergeCell ref="C94:G94"/>
    <mergeCell ref="C95:G95"/>
    <mergeCell ref="C96:G96"/>
    <mergeCell ref="C97:G97"/>
    <mergeCell ref="C98:G98"/>
    <mergeCell ref="L33:M33"/>
    <mergeCell ref="N33:O33"/>
    <mergeCell ref="P33:Q33"/>
    <mergeCell ref="R33:S33"/>
    <mergeCell ref="T33:U33"/>
    <mergeCell ref="C34:G34"/>
    <mergeCell ref="C394:F394"/>
    <mergeCell ref="C395:F395"/>
    <mergeCell ref="C396:F396"/>
    <mergeCell ref="D370:F370"/>
    <mergeCell ref="D365:F365"/>
    <mergeCell ref="C343:F343"/>
    <mergeCell ref="H33:I33"/>
    <mergeCell ref="J33:K33"/>
    <mergeCell ref="C68:G68"/>
    <mergeCell ref="C69:G69"/>
    <mergeCell ref="C70:G70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C82:G82"/>
    <mergeCell ref="C380:F380"/>
    <mergeCell ref="D367:F367"/>
    <mergeCell ref="D368:F368"/>
    <mergeCell ref="D369:F369"/>
    <mergeCell ref="G354:H354"/>
    <mergeCell ref="G377:H377"/>
    <mergeCell ref="C332:F332"/>
    <mergeCell ref="C346:F346"/>
    <mergeCell ref="C347:F347"/>
    <mergeCell ref="D361:F361"/>
    <mergeCell ref="D362:F362"/>
    <mergeCell ref="B336:J336"/>
    <mergeCell ref="C340:F340"/>
    <mergeCell ref="D363:F363"/>
    <mergeCell ref="C341:F341"/>
    <mergeCell ref="C342:F342"/>
    <mergeCell ref="C345:F345"/>
    <mergeCell ref="B350:J350"/>
    <mergeCell ref="B352:J352"/>
    <mergeCell ref="C379:F379"/>
    <mergeCell ref="C381:F381"/>
    <mergeCell ref="D371:F371"/>
    <mergeCell ref="D364:F364"/>
    <mergeCell ref="C48:G48"/>
    <mergeCell ref="C49:G49"/>
    <mergeCell ref="C268:G268"/>
    <mergeCell ref="C330:F330"/>
    <mergeCell ref="H324:J324"/>
    <mergeCell ref="C329:F329"/>
    <mergeCell ref="C307:G307"/>
    <mergeCell ref="C57:G57"/>
    <mergeCell ref="C58:G58"/>
    <mergeCell ref="C59:G59"/>
    <mergeCell ref="C60:G60"/>
    <mergeCell ref="C61:G61"/>
    <mergeCell ref="C62:G62"/>
    <mergeCell ref="C63:G63"/>
    <mergeCell ref="C64:G64"/>
    <mergeCell ref="C65:G65"/>
    <mergeCell ref="C315:F315"/>
    <mergeCell ref="C316:F316"/>
    <mergeCell ref="B311:G311"/>
    <mergeCell ref="C83:G83"/>
    <mergeCell ref="C29:G29"/>
    <mergeCell ref="C12:G12"/>
    <mergeCell ref="C13:G13"/>
    <mergeCell ref="C14:G14"/>
    <mergeCell ref="C15:G15"/>
    <mergeCell ref="C16:G16"/>
    <mergeCell ref="C17:G17"/>
    <mergeCell ref="C24:G24"/>
    <mergeCell ref="C25:G25"/>
    <mergeCell ref="C26:G26"/>
    <mergeCell ref="C27:G27"/>
    <mergeCell ref="C28:G28"/>
    <mergeCell ref="S313:T313"/>
    <mergeCell ref="G326:H326"/>
    <mergeCell ref="I326:J326"/>
    <mergeCell ref="K326:L326"/>
    <mergeCell ref="M326:N326"/>
    <mergeCell ref="O326:P326"/>
    <mergeCell ref="Q326:R326"/>
    <mergeCell ref="S326:T326"/>
    <mergeCell ref="G338:H338"/>
    <mergeCell ref="I338:J338"/>
    <mergeCell ref="K338:L338"/>
    <mergeCell ref="M338:N338"/>
    <mergeCell ref="O338:P338"/>
    <mergeCell ref="Q338:R338"/>
    <mergeCell ref="S338:T338"/>
    <mergeCell ref="Q354:R354"/>
    <mergeCell ref="S354:T354"/>
    <mergeCell ref="G360:H360"/>
    <mergeCell ref="I360:J360"/>
    <mergeCell ref="K360:L360"/>
    <mergeCell ref="M360:N360"/>
    <mergeCell ref="O360:P360"/>
    <mergeCell ref="Q360:R360"/>
    <mergeCell ref="S360:T360"/>
    <mergeCell ref="Q404:R404"/>
    <mergeCell ref="S404:T404"/>
    <mergeCell ref="C409:F409"/>
    <mergeCell ref="C407:F407"/>
    <mergeCell ref="C408:F408"/>
    <mergeCell ref="C406:F406"/>
    <mergeCell ref="B485:J485"/>
    <mergeCell ref="K377:L377"/>
    <mergeCell ref="M377:N377"/>
    <mergeCell ref="O377:P377"/>
    <mergeCell ref="Q377:R377"/>
    <mergeCell ref="S377:T377"/>
    <mergeCell ref="G392:H392"/>
    <mergeCell ref="I392:J392"/>
    <mergeCell ref="K392:L392"/>
    <mergeCell ref="M392:N392"/>
    <mergeCell ref="O392:P392"/>
    <mergeCell ref="Q392:R392"/>
    <mergeCell ref="S392:T392"/>
    <mergeCell ref="B389:J389"/>
    <mergeCell ref="C387:F387"/>
    <mergeCell ref="C386:F386"/>
    <mergeCell ref="C385:F385"/>
    <mergeCell ref="C383:F383"/>
    <mergeCell ref="M465:N465"/>
    <mergeCell ref="O465:P465"/>
    <mergeCell ref="Q465:R465"/>
    <mergeCell ref="S465:T465"/>
    <mergeCell ref="C467:F467"/>
    <mergeCell ref="C468:F468"/>
    <mergeCell ref="B412:J412"/>
    <mergeCell ref="G415:H415"/>
    <mergeCell ref="E415:F415"/>
    <mergeCell ref="I415:J415"/>
    <mergeCell ref="K415:L415"/>
    <mergeCell ref="M415:N415"/>
    <mergeCell ref="O415:P415"/>
    <mergeCell ref="Q415:R415"/>
    <mergeCell ref="G465:H465"/>
    <mergeCell ref="M425:N425"/>
    <mergeCell ref="O425:P425"/>
    <mergeCell ref="Q425:R425"/>
    <mergeCell ref="S425:T425"/>
    <mergeCell ref="G435:H435"/>
    <mergeCell ref="I435:J435"/>
    <mergeCell ref="K435:L435"/>
    <mergeCell ref="O435:P435"/>
    <mergeCell ref="Q435:R435"/>
    <mergeCell ref="B1:O1"/>
    <mergeCell ref="E2:L2"/>
    <mergeCell ref="G404:H404"/>
    <mergeCell ref="I404:J404"/>
    <mergeCell ref="K404:L404"/>
    <mergeCell ref="M404:N404"/>
    <mergeCell ref="O404:P404"/>
    <mergeCell ref="C384:F384"/>
    <mergeCell ref="I377:J377"/>
    <mergeCell ref="C382:F382"/>
    <mergeCell ref="K354:L354"/>
    <mergeCell ref="M354:N354"/>
    <mergeCell ref="O354:P354"/>
    <mergeCell ref="D4:L4"/>
    <mergeCell ref="H9:K9"/>
    <mergeCell ref="C10:G10"/>
    <mergeCell ref="C11:G11"/>
    <mergeCell ref="C84:G84"/>
    <mergeCell ref="C85:G85"/>
    <mergeCell ref="C86:G86"/>
    <mergeCell ref="C87:G87"/>
    <mergeCell ref="H21:M21"/>
    <mergeCell ref="C22:G22"/>
    <mergeCell ref="C23:G23"/>
    <mergeCell ref="M488:N488"/>
    <mergeCell ref="O488:P488"/>
    <mergeCell ref="Q488:R488"/>
    <mergeCell ref="C479:F479"/>
    <mergeCell ref="C480:F480"/>
    <mergeCell ref="C481:F481"/>
    <mergeCell ref="C482:F482"/>
    <mergeCell ref="C469:F469"/>
    <mergeCell ref="C470:F470"/>
    <mergeCell ref="C472:F472"/>
    <mergeCell ref="C473:F473"/>
    <mergeCell ref="C474:F474"/>
    <mergeCell ref="C475:F475"/>
    <mergeCell ref="C476:F476"/>
    <mergeCell ref="C477:F477"/>
    <mergeCell ref="C478:F478"/>
    <mergeCell ref="C471:F47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6"/>
  <sheetViews>
    <sheetView showGridLines="0" workbookViewId="0">
      <selection activeCell="B2" sqref="B2"/>
    </sheetView>
  </sheetViews>
  <sheetFormatPr defaultRowHeight="15" x14ac:dyDescent="0.25"/>
  <cols>
    <col min="20" max="20" width="10.5703125" bestFit="1" customWidth="1"/>
  </cols>
  <sheetData>
    <row r="1" spans="1:17" ht="39.75" customHeight="1" x14ac:dyDescent="0.25">
      <c r="A1" s="4"/>
      <c r="B1" s="175" t="s">
        <v>382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3"/>
      <c r="Q1" s="3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41.25" customHeight="1" x14ac:dyDescent="0.25">
      <c r="A3" s="4"/>
      <c r="B3" s="4"/>
      <c r="C3" s="4"/>
      <c r="D3" s="182" t="s">
        <v>1</v>
      </c>
      <c r="E3" s="182"/>
      <c r="F3" s="182"/>
      <c r="G3" s="182"/>
      <c r="H3" s="182"/>
      <c r="I3" s="182"/>
      <c r="J3" s="182"/>
      <c r="K3" s="182"/>
      <c r="L3" s="182"/>
      <c r="M3" s="6"/>
      <c r="N3" s="6"/>
      <c r="O3" s="7"/>
      <c r="P3" s="7"/>
      <c r="Q3" s="7"/>
    </row>
    <row r="143" s="52" customFormat="1" x14ac:dyDescent="0.25"/>
    <row r="144" s="52" customFormat="1" x14ac:dyDescent="0.25"/>
    <row r="145" spans="16:35" s="52" customFormat="1" x14ac:dyDescent="0.25"/>
    <row r="146" spans="16:35" s="52" customFormat="1" x14ac:dyDescent="0.25"/>
    <row r="147" spans="16:35" s="52" customFormat="1" x14ac:dyDescent="0.25"/>
    <row r="148" spans="16:35" s="52" customFormat="1" x14ac:dyDescent="0.25"/>
    <row r="149" spans="16:35" s="52" customFormat="1" x14ac:dyDescent="0.25"/>
    <row r="150" spans="16:35" s="52" customFormat="1" x14ac:dyDescent="0.25"/>
    <row r="151" spans="16:35" s="52" customFormat="1" x14ac:dyDescent="0.25"/>
    <row r="152" spans="16:35" s="52" customFormat="1" x14ac:dyDescent="0.25">
      <c r="P152" s="107"/>
      <c r="Q152" s="107"/>
      <c r="R152" s="107"/>
      <c r="S152" s="107"/>
      <c r="T152" s="107"/>
      <c r="U152" s="225"/>
      <c r="V152" s="225"/>
      <c r="W152" s="225"/>
      <c r="X152" s="225"/>
      <c r="Y152" s="225"/>
      <c r="Z152" s="225"/>
      <c r="AA152" s="107"/>
      <c r="AB152" s="107"/>
      <c r="AC152" s="107"/>
      <c r="AD152" s="107"/>
      <c r="AE152" s="107"/>
      <c r="AF152" s="107"/>
      <c r="AG152" s="107"/>
      <c r="AH152" s="107"/>
      <c r="AI152" s="107"/>
    </row>
    <row r="153" spans="16:35" s="52" customFormat="1" x14ac:dyDescent="0.25"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</row>
    <row r="154" spans="16:35" s="52" customFormat="1" x14ac:dyDescent="0.25">
      <c r="P154" s="107"/>
      <c r="Q154" s="107"/>
      <c r="R154" s="107"/>
      <c r="S154" s="107"/>
      <c r="T154" s="107"/>
      <c r="U154" s="107" t="s">
        <v>9</v>
      </c>
      <c r="V154" s="107"/>
      <c r="W154" s="107" t="s">
        <v>10</v>
      </c>
      <c r="X154" s="107"/>
      <c r="Y154" s="107" t="s">
        <v>11</v>
      </c>
      <c r="Z154" s="107"/>
      <c r="AA154" s="107" t="s">
        <v>12</v>
      </c>
      <c r="AB154" s="107"/>
      <c r="AC154" s="107" t="s">
        <v>13</v>
      </c>
      <c r="AD154" s="107"/>
      <c r="AE154" s="107" t="s">
        <v>14</v>
      </c>
      <c r="AF154" s="107"/>
      <c r="AG154" s="107" t="s">
        <v>8</v>
      </c>
      <c r="AH154" s="107"/>
      <c r="AI154" s="107"/>
    </row>
    <row r="155" spans="16:35" s="52" customFormat="1" x14ac:dyDescent="0.25">
      <c r="P155" s="107"/>
      <c r="Q155" s="107"/>
      <c r="R155" s="107"/>
      <c r="S155" s="107"/>
      <c r="T155" s="107"/>
      <c r="U155" s="107" t="s">
        <v>21</v>
      </c>
      <c r="V155" s="107" t="s">
        <v>25</v>
      </c>
      <c r="W155" s="107" t="s">
        <v>21</v>
      </c>
      <c r="X155" s="107" t="s">
        <v>25</v>
      </c>
      <c r="Y155" s="107" t="s">
        <v>21</v>
      </c>
      <c r="Z155" s="107" t="s">
        <v>25</v>
      </c>
      <c r="AA155" s="107" t="s">
        <v>21</v>
      </c>
      <c r="AB155" s="107" t="s">
        <v>25</v>
      </c>
      <c r="AC155" s="107" t="s">
        <v>21</v>
      </c>
      <c r="AD155" s="107" t="s">
        <v>25</v>
      </c>
      <c r="AE155" s="107" t="s">
        <v>21</v>
      </c>
      <c r="AF155" s="107" t="s">
        <v>25</v>
      </c>
      <c r="AG155" s="107" t="s">
        <v>21</v>
      </c>
      <c r="AH155" s="107" t="s">
        <v>25</v>
      </c>
      <c r="AI155" s="107"/>
    </row>
    <row r="156" spans="16:35" s="52" customFormat="1" x14ac:dyDescent="0.25">
      <c r="P156" s="107"/>
      <c r="Q156" s="226" t="s">
        <v>34</v>
      </c>
      <c r="R156" s="226"/>
      <c r="S156" s="226"/>
      <c r="T156" s="226"/>
      <c r="U156" s="158">
        <v>4</v>
      </c>
      <c r="V156" s="108">
        <f>U156/56</f>
        <v>7.1428571428571425E-2</v>
      </c>
      <c r="W156" s="158">
        <v>47</v>
      </c>
      <c r="X156" s="108">
        <f>W156/62</f>
        <v>0.75806451612903225</v>
      </c>
      <c r="Y156" s="158">
        <v>12</v>
      </c>
      <c r="Z156" s="108">
        <f>Y156/64</f>
        <v>0.1875</v>
      </c>
      <c r="AA156" s="158">
        <v>17</v>
      </c>
      <c r="AB156" s="108">
        <f>AA156/100</f>
        <v>0.17</v>
      </c>
      <c r="AC156" s="158">
        <v>24</v>
      </c>
      <c r="AD156" s="108">
        <f>AC156/184</f>
        <v>0.13043478260869565</v>
      </c>
      <c r="AE156" s="158">
        <v>1</v>
      </c>
      <c r="AF156" s="108">
        <f>AE156/42</f>
        <v>2.3809523809523808E-2</v>
      </c>
      <c r="AG156" s="159">
        <v>105</v>
      </c>
      <c r="AH156" s="160">
        <v>0.20669291338582677</v>
      </c>
      <c r="AI156" s="107"/>
    </row>
    <row r="157" spans="16:35" s="52" customFormat="1" x14ac:dyDescent="0.25">
      <c r="P157" s="107"/>
      <c r="Q157" s="226" t="s">
        <v>35</v>
      </c>
      <c r="R157" s="226"/>
      <c r="S157" s="226"/>
      <c r="T157" s="226"/>
      <c r="U157" s="158">
        <v>14</v>
      </c>
      <c r="V157" s="108">
        <f t="shared" ref="V157:V162" si="0">U157/56</f>
        <v>0.25</v>
      </c>
      <c r="W157" s="158">
        <v>15</v>
      </c>
      <c r="X157" s="108">
        <f t="shared" ref="X157:X162" si="1">W157/62</f>
        <v>0.24193548387096775</v>
      </c>
      <c r="Y157" s="158">
        <v>28</v>
      </c>
      <c r="Z157" s="108">
        <f t="shared" ref="Z157:Z162" si="2">Y157/64</f>
        <v>0.4375</v>
      </c>
      <c r="AA157" s="158">
        <v>40</v>
      </c>
      <c r="AB157" s="108">
        <f t="shared" ref="AB157:AB162" si="3">AA157/100</f>
        <v>0.4</v>
      </c>
      <c r="AC157" s="158">
        <v>68</v>
      </c>
      <c r="AD157" s="108">
        <f t="shared" ref="AD157:AD162" si="4">AC157/184</f>
        <v>0.36956521739130432</v>
      </c>
      <c r="AE157" s="158">
        <v>10</v>
      </c>
      <c r="AF157" s="108">
        <f t="shared" ref="AF157:AF162" si="5">AE157/42</f>
        <v>0.23809523809523808</v>
      </c>
      <c r="AG157" s="159">
        <v>175</v>
      </c>
      <c r="AH157" s="160">
        <v>0.34448818897637795</v>
      </c>
      <c r="AI157" s="107"/>
    </row>
    <row r="158" spans="16:35" s="52" customFormat="1" x14ac:dyDescent="0.25">
      <c r="P158" s="107"/>
      <c r="Q158" s="226" t="s">
        <v>100</v>
      </c>
      <c r="R158" s="226"/>
      <c r="S158" s="226"/>
      <c r="T158" s="226"/>
      <c r="U158" s="158">
        <v>5</v>
      </c>
      <c r="V158" s="108">
        <f t="shared" si="0"/>
        <v>8.9285714285714288E-2</v>
      </c>
      <c r="W158" s="158">
        <v>3</v>
      </c>
      <c r="X158" s="108">
        <f t="shared" si="1"/>
        <v>4.8387096774193547E-2</v>
      </c>
      <c r="Y158" s="158">
        <v>5</v>
      </c>
      <c r="Z158" s="108">
        <f t="shared" si="2"/>
        <v>7.8125E-2</v>
      </c>
      <c r="AA158" s="158">
        <v>7</v>
      </c>
      <c r="AB158" s="108">
        <f t="shared" si="3"/>
        <v>7.0000000000000007E-2</v>
      </c>
      <c r="AC158" s="158">
        <v>22</v>
      </c>
      <c r="AD158" s="108">
        <f t="shared" si="4"/>
        <v>0.11956521739130435</v>
      </c>
      <c r="AE158" s="158">
        <v>2</v>
      </c>
      <c r="AF158" s="108">
        <f t="shared" si="5"/>
        <v>4.7619047619047616E-2</v>
      </c>
      <c r="AG158" s="159">
        <v>44</v>
      </c>
      <c r="AH158" s="160">
        <v>8.6614173228346455E-2</v>
      </c>
      <c r="AI158" s="107"/>
    </row>
    <row r="159" spans="16:35" x14ac:dyDescent="0.25">
      <c r="P159" s="107"/>
      <c r="Q159" s="226" t="s">
        <v>371</v>
      </c>
      <c r="R159" s="226"/>
      <c r="S159" s="226"/>
      <c r="T159" s="226"/>
      <c r="U159" s="158">
        <v>13</v>
      </c>
      <c r="V159" s="108">
        <f t="shared" si="0"/>
        <v>0.23214285714285715</v>
      </c>
      <c r="W159" s="158">
        <v>3</v>
      </c>
      <c r="X159" s="108">
        <f t="shared" si="1"/>
        <v>4.8387096774193547E-2</v>
      </c>
      <c r="Y159" s="158">
        <v>14</v>
      </c>
      <c r="Z159" s="108">
        <f t="shared" si="2"/>
        <v>0.21875</v>
      </c>
      <c r="AA159" s="158">
        <v>23</v>
      </c>
      <c r="AB159" s="108">
        <f t="shared" si="3"/>
        <v>0.23</v>
      </c>
      <c r="AC159" s="158">
        <v>55</v>
      </c>
      <c r="AD159" s="108">
        <f t="shared" si="4"/>
        <v>0.29891304347826086</v>
      </c>
      <c r="AE159" s="158">
        <v>9</v>
      </c>
      <c r="AF159" s="108">
        <f t="shared" si="5"/>
        <v>0.21428571428571427</v>
      </c>
      <c r="AG159" s="159">
        <v>117</v>
      </c>
      <c r="AH159" s="160">
        <v>0.23031496062992127</v>
      </c>
      <c r="AI159" s="107"/>
    </row>
    <row r="160" spans="16:35" x14ac:dyDescent="0.25">
      <c r="P160" s="107"/>
      <c r="Q160" s="226" t="s">
        <v>101</v>
      </c>
      <c r="R160" s="226"/>
      <c r="S160" s="226"/>
      <c r="T160" s="226"/>
      <c r="U160" s="158">
        <v>5</v>
      </c>
      <c r="V160" s="108">
        <f t="shared" si="0"/>
        <v>8.9285714285714288E-2</v>
      </c>
      <c r="W160" s="158">
        <v>3</v>
      </c>
      <c r="X160" s="108">
        <f t="shared" si="1"/>
        <v>4.8387096774193547E-2</v>
      </c>
      <c r="Y160" s="158">
        <v>6</v>
      </c>
      <c r="Z160" s="108">
        <f t="shared" si="2"/>
        <v>9.375E-2</v>
      </c>
      <c r="AA160" s="158">
        <v>7</v>
      </c>
      <c r="AB160" s="108">
        <f t="shared" si="3"/>
        <v>7.0000000000000007E-2</v>
      </c>
      <c r="AC160" s="158">
        <v>19</v>
      </c>
      <c r="AD160" s="108">
        <f t="shared" si="4"/>
        <v>0.10326086956521739</v>
      </c>
      <c r="AE160" s="158">
        <v>4</v>
      </c>
      <c r="AF160" s="108">
        <f t="shared" si="5"/>
        <v>9.5238095238095233E-2</v>
      </c>
      <c r="AG160" s="159">
        <v>44</v>
      </c>
      <c r="AH160" s="160">
        <v>8.6614173228346455E-2</v>
      </c>
      <c r="AI160" s="107"/>
    </row>
    <row r="161" spans="12:35" x14ac:dyDescent="0.25">
      <c r="P161" s="107"/>
      <c r="Q161" s="226" t="s">
        <v>36</v>
      </c>
      <c r="R161" s="226"/>
      <c r="S161" s="226"/>
      <c r="T161" s="226"/>
      <c r="U161" s="158">
        <v>10</v>
      </c>
      <c r="V161" s="108">
        <f t="shared" si="0"/>
        <v>0.17857142857142858</v>
      </c>
      <c r="W161" s="158">
        <v>11</v>
      </c>
      <c r="X161" s="108">
        <f t="shared" si="1"/>
        <v>0.17741935483870969</v>
      </c>
      <c r="Y161" s="158">
        <v>28</v>
      </c>
      <c r="Z161" s="108">
        <f t="shared" si="2"/>
        <v>0.4375</v>
      </c>
      <c r="AA161" s="158">
        <v>45</v>
      </c>
      <c r="AB161" s="108">
        <f t="shared" si="3"/>
        <v>0.45</v>
      </c>
      <c r="AC161" s="158">
        <v>55</v>
      </c>
      <c r="AD161" s="108">
        <f t="shared" si="4"/>
        <v>0.29891304347826086</v>
      </c>
      <c r="AE161" s="158">
        <v>13</v>
      </c>
      <c r="AF161" s="108">
        <f t="shared" si="5"/>
        <v>0.30952380952380953</v>
      </c>
      <c r="AG161" s="159">
        <v>162</v>
      </c>
      <c r="AH161" s="160">
        <v>0.31889763779527558</v>
      </c>
      <c r="AI161" s="107"/>
    </row>
    <row r="162" spans="12:35" x14ac:dyDescent="0.25">
      <c r="P162" s="107"/>
      <c r="Q162" s="226" t="s">
        <v>37</v>
      </c>
      <c r="R162" s="226"/>
      <c r="S162" s="226"/>
      <c r="T162" s="226"/>
      <c r="U162" s="158">
        <v>30</v>
      </c>
      <c r="V162" s="108">
        <f t="shared" si="0"/>
        <v>0.5357142857142857</v>
      </c>
      <c r="W162" s="158">
        <v>3</v>
      </c>
      <c r="X162" s="108">
        <f t="shared" si="1"/>
        <v>4.8387096774193547E-2</v>
      </c>
      <c r="Y162" s="158">
        <v>11</v>
      </c>
      <c r="Z162" s="108">
        <f t="shared" si="2"/>
        <v>0.171875</v>
      </c>
      <c r="AA162" s="158">
        <v>10</v>
      </c>
      <c r="AB162" s="108">
        <f t="shared" si="3"/>
        <v>0.1</v>
      </c>
      <c r="AC162" s="158">
        <v>22</v>
      </c>
      <c r="AD162" s="108">
        <f t="shared" si="4"/>
        <v>0.11956521739130435</v>
      </c>
      <c r="AE162" s="158">
        <v>18</v>
      </c>
      <c r="AF162" s="108">
        <f t="shared" si="5"/>
        <v>0.42857142857142855</v>
      </c>
      <c r="AG162" s="159">
        <v>94</v>
      </c>
      <c r="AH162" s="160">
        <v>0.18503937007874016</v>
      </c>
      <c r="AI162" s="107"/>
    </row>
    <row r="163" spans="12:35" x14ac:dyDescent="0.25"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</row>
    <row r="164" spans="12:35" x14ac:dyDescent="0.25"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</row>
    <row r="165" spans="12:35" x14ac:dyDescent="0.25">
      <c r="P165" s="107"/>
      <c r="Q165" s="107"/>
      <c r="R165" s="107"/>
      <c r="S165" s="107"/>
      <c r="T165" s="225"/>
      <c r="U165" s="225"/>
      <c r="V165" s="225"/>
      <c r="W165" s="225"/>
      <c r="X165" s="225"/>
      <c r="Y165" s="225"/>
      <c r="Z165" s="225"/>
      <c r="AA165" s="107"/>
      <c r="AB165" s="107"/>
      <c r="AC165" s="107"/>
      <c r="AD165" s="107"/>
      <c r="AE165" s="107"/>
      <c r="AF165" s="107"/>
      <c r="AG165" s="107"/>
      <c r="AH165" s="107"/>
      <c r="AI165" s="107"/>
    </row>
    <row r="166" spans="12:35" x14ac:dyDescent="0.25">
      <c r="P166" s="107"/>
      <c r="Q166" s="107"/>
      <c r="R166" s="107"/>
      <c r="S166" s="107"/>
      <c r="T166" s="107"/>
      <c r="U166" s="107"/>
      <c r="V166" s="225" t="s">
        <v>378</v>
      </c>
      <c r="W166" s="225"/>
      <c r="X166" s="225"/>
      <c r="Y166" s="225"/>
      <c r="Z166" s="225"/>
      <c r="AA166" s="107"/>
      <c r="AB166" s="107"/>
      <c r="AC166" s="107"/>
      <c r="AD166" s="107"/>
      <c r="AE166" s="107"/>
      <c r="AF166" s="107"/>
      <c r="AG166" s="107"/>
      <c r="AH166" s="107"/>
      <c r="AI166" s="107"/>
    </row>
    <row r="167" spans="12:35" x14ac:dyDescent="0.25">
      <c r="L167" s="148"/>
      <c r="M167" s="148"/>
      <c r="N167" s="148"/>
      <c r="O167" s="148"/>
      <c r="P167" s="107"/>
      <c r="Q167" s="107"/>
      <c r="R167" s="107"/>
      <c r="S167" s="107"/>
      <c r="T167" s="107" t="s">
        <v>34</v>
      </c>
      <c r="U167" s="107" t="s">
        <v>35</v>
      </c>
      <c r="V167" s="107" t="s">
        <v>373</v>
      </c>
      <c r="W167" s="107" t="s">
        <v>379</v>
      </c>
      <c r="X167" s="107" t="s">
        <v>374</v>
      </c>
      <c r="Y167" s="107" t="s">
        <v>36</v>
      </c>
      <c r="Z167" s="107" t="s">
        <v>37</v>
      </c>
      <c r="AA167" s="107"/>
      <c r="AB167" s="107"/>
      <c r="AC167" s="107"/>
      <c r="AD167" s="107"/>
      <c r="AE167" s="107"/>
      <c r="AF167" s="107"/>
      <c r="AG167" s="107"/>
      <c r="AH167" s="107"/>
      <c r="AI167" s="107"/>
    </row>
    <row r="168" spans="12:35" x14ac:dyDescent="0.25">
      <c r="L168" s="148"/>
      <c r="M168" s="148"/>
      <c r="N168" s="148"/>
      <c r="O168" s="148"/>
      <c r="P168" s="107"/>
      <c r="Q168" s="107"/>
      <c r="R168" s="107"/>
      <c r="S168" s="107"/>
      <c r="T168" s="160">
        <v>0.20669291338582677</v>
      </c>
      <c r="U168" s="160">
        <v>0.34448818897637795</v>
      </c>
      <c r="V168" s="160">
        <v>8.6614173228346455E-2</v>
      </c>
      <c r="W168" s="160">
        <v>0.23031496062992127</v>
      </c>
      <c r="X168" s="160">
        <v>8.6614173228346455E-2</v>
      </c>
      <c r="Y168" s="160">
        <v>0.31889763779527558</v>
      </c>
      <c r="Z168" s="160">
        <v>0.18503937007874016</v>
      </c>
      <c r="AA168" s="107"/>
      <c r="AB168" s="107"/>
      <c r="AC168" s="107"/>
      <c r="AD168" s="107"/>
      <c r="AE168" s="107"/>
      <c r="AF168" s="107"/>
      <c r="AG168" s="107"/>
      <c r="AH168" s="107"/>
      <c r="AI168" s="107"/>
    </row>
    <row r="169" spans="12:35" x14ac:dyDescent="0.25">
      <c r="L169" s="148"/>
      <c r="M169" s="148"/>
      <c r="N169" s="148"/>
      <c r="O169" s="148"/>
      <c r="P169" s="161"/>
      <c r="Q169" s="161"/>
      <c r="R169" s="161"/>
      <c r="S169" s="161"/>
      <c r="T169" s="161"/>
      <c r="U169" s="161"/>
      <c r="V169" s="161"/>
      <c r="W169" s="161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</row>
    <row r="170" spans="12:35" x14ac:dyDescent="0.25">
      <c r="L170" s="148"/>
      <c r="M170" s="148"/>
      <c r="N170" s="148"/>
      <c r="O170" s="148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</row>
    <row r="171" spans="12:35" x14ac:dyDescent="0.25">
      <c r="L171" s="148"/>
      <c r="M171" s="148"/>
      <c r="N171" s="148"/>
      <c r="O171" s="148"/>
      <c r="P171" s="225"/>
      <c r="Q171" s="225"/>
      <c r="R171" s="225"/>
      <c r="S171" s="225"/>
      <c r="T171" s="225"/>
      <c r="U171" s="225"/>
      <c r="V171" s="225"/>
      <c r="W171" s="225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</row>
    <row r="172" spans="12:35" x14ac:dyDescent="0.25">
      <c r="L172" s="148"/>
      <c r="M172" s="148"/>
      <c r="N172" s="148"/>
      <c r="O172" s="148"/>
      <c r="P172" s="148"/>
      <c r="Q172" s="148"/>
      <c r="R172" s="224"/>
      <c r="S172" s="224"/>
      <c r="T172" s="224"/>
      <c r="U172" s="224"/>
      <c r="V172" s="224"/>
      <c r="W172" s="224"/>
      <c r="X172" s="151"/>
      <c r="Y172" s="151"/>
      <c r="Z172" s="149"/>
      <c r="AA172" s="148"/>
    </row>
    <row r="173" spans="12:35" x14ac:dyDescent="0.25">
      <c r="L173" s="148"/>
      <c r="M173" s="148"/>
      <c r="N173" s="148"/>
      <c r="O173" s="148"/>
      <c r="P173" s="149"/>
      <c r="Q173" s="149"/>
      <c r="R173" s="149"/>
      <c r="S173" s="149"/>
      <c r="T173" s="149"/>
      <c r="U173" s="149"/>
      <c r="V173" s="149"/>
      <c r="W173" s="149"/>
      <c r="X173" s="148"/>
      <c r="Y173" s="148"/>
      <c r="Z173" s="149"/>
      <c r="AA173" s="148"/>
    </row>
    <row r="174" spans="12:35" x14ac:dyDescent="0.25">
      <c r="L174" s="148"/>
      <c r="M174" s="148"/>
      <c r="N174" s="148"/>
      <c r="O174" s="149"/>
      <c r="P174" s="150"/>
      <c r="Q174" s="150"/>
      <c r="R174" s="150"/>
      <c r="S174" s="150"/>
      <c r="T174" s="150"/>
      <c r="U174" s="150"/>
      <c r="V174" s="150"/>
      <c r="W174" s="150"/>
      <c r="X174" s="149"/>
      <c r="Y174" s="148"/>
      <c r="Z174" s="148"/>
      <c r="AA174" s="148"/>
    </row>
    <row r="175" spans="12:35" x14ac:dyDescent="0.25">
      <c r="L175" s="148"/>
      <c r="M175" s="148"/>
      <c r="N175" s="148"/>
      <c r="O175" s="149"/>
      <c r="P175" s="150"/>
      <c r="Q175" s="150"/>
      <c r="R175" s="150"/>
      <c r="S175" s="150"/>
      <c r="T175" s="150"/>
      <c r="U175" s="150"/>
      <c r="V175" s="150"/>
      <c r="W175" s="150"/>
      <c r="X175" s="149"/>
      <c r="Y175" s="148"/>
      <c r="Z175" s="148"/>
      <c r="AA175" s="148"/>
    </row>
    <row r="176" spans="12:35" x14ac:dyDescent="0.25">
      <c r="L176" s="148"/>
      <c r="M176" s="148"/>
      <c r="N176" s="148"/>
      <c r="O176" s="149"/>
      <c r="P176" s="150"/>
      <c r="Q176" s="150"/>
      <c r="R176" s="150"/>
      <c r="S176" s="150"/>
      <c r="T176" s="150"/>
      <c r="U176" s="150"/>
      <c r="V176" s="150"/>
      <c r="W176" s="150"/>
      <c r="X176" s="149"/>
      <c r="Y176" s="148"/>
      <c r="Z176" s="148"/>
      <c r="AA176" s="148"/>
    </row>
    <row r="177" spans="12:27" x14ac:dyDescent="0.25">
      <c r="L177" s="148"/>
      <c r="M177" s="148"/>
      <c r="N177" s="148"/>
      <c r="O177" s="149"/>
      <c r="P177" s="150"/>
      <c r="Q177" s="150"/>
      <c r="R177" s="150"/>
      <c r="S177" s="150"/>
      <c r="T177" s="150"/>
      <c r="U177" s="150"/>
      <c r="V177" s="150"/>
      <c r="W177" s="150"/>
      <c r="X177" s="149"/>
      <c r="Y177" s="148"/>
      <c r="Z177" s="148"/>
      <c r="AA177" s="148"/>
    </row>
    <row r="178" spans="12:27" x14ac:dyDescent="0.25">
      <c r="L178" s="148"/>
      <c r="M178" s="148"/>
      <c r="N178" s="148"/>
      <c r="O178" s="149"/>
      <c r="P178" s="150"/>
      <c r="Q178" s="150"/>
      <c r="R178" s="150"/>
      <c r="S178" s="150"/>
      <c r="T178" s="150"/>
      <c r="U178" s="150"/>
      <c r="V178" s="150"/>
      <c r="W178" s="150"/>
      <c r="X178" s="149"/>
      <c r="Y178" s="148"/>
      <c r="Z178" s="148"/>
      <c r="AA178" s="148"/>
    </row>
    <row r="179" spans="12:27" x14ac:dyDescent="0.25">
      <c r="L179" s="148"/>
      <c r="M179" s="148"/>
      <c r="N179" s="148"/>
      <c r="O179" s="149"/>
      <c r="P179" s="150"/>
      <c r="Q179" s="150"/>
      <c r="R179" s="150"/>
      <c r="S179" s="150"/>
      <c r="T179" s="150"/>
      <c r="U179" s="150"/>
      <c r="V179" s="150"/>
      <c r="W179" s="150"/>
      <c r="X179" s="149"/>
      <c r="Y179" s="148"/>
      <c r="Z179" s="148"/>
      <c r="AA179" s="148"/>
    </row>
    <row r="180" spans="12:27" x14ac:dyDescent="0.25">
      <c r="L180" s="148"/>
      <c r="M180" s="148"/>
      <c r="N180" s="148"/>
      <c r="O180" s="149"/>
      <c r="P180" s="149"/>
      <c r="Q180" s="149"/>
      <c r="R180" s="149"/>
      <c r="S180" s="149"/>
      <c r="T180" s="149"/>
      <c r="U180" s="149"/>
      <c r="V180" s="149"/>
      <c r="W180" s="149"/>
      <c r="X180" s="149"/>
      <c r="Y180" s="149"/>
      <c r="Z180" s="149"/>
      <c r="AA180" s="148"/>
    </row>
    <row r="181" spans="12:27" x14ac:dyDescent="0.25">
      <c r="L181" s="148"/>
      <c r="M181" s="148"/>
      <c r="N181" s="148"/>
      <c r="O181" s="149"/>
      <c r="P181" s="149"/>
      <c r="Q181" s="149"/>
      <c r="R181" s="149"/>
      <c r="S181" s="149"/>
      <c r="T181" s="149"/>
      <c r="U181" s="149"/>
      <c r="V181" s="149"/>
      <c r="W181" s="149"/>
      <c r="X181" s="149"/>
      <c r="Y181" s="149"/>
      <c r="Z181" s="149"/>
      <c r="AA181" s="148"/>
    </row>
    <row r="182" spans="12:27" x14ac:dyDescent="0.25">
      <c r="L182" s="148"/>
      <c r="M182" s="148"/>
      <c r="N182" s="148"/>
      <c r="O182" s="149"/>
      <c r="P182" s="149"/>
      <c r="Q182" s="149"/>
      <c r="R182" s="149"/>
      <c r="S182" s="149"/>
      <c r="T182" s="149"/>
      <c r="U182" s="149"/>
      <c r="V182" s="149"/>
      <c r="W182" s="149"/>
      <c r="X182" s="149"/>
      <c r="Y182" s="149"/>
      <c r="Z182" s="149"/>
      <c r="AA182" s="148"/>
    </row>
    <row r="183" spans="12:27" x14ac:dyDescent="0.25"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48"/>
    </row>
    <row r="184" spans="12:27" ht="15" customHeight="1" x14ac:dyDescent="0.25"/>
    <row r="185" spans="12:27" ht="15" customHeight="1" x14ac:dyDescent="0.25"/>
    <row r="186" spans="12:27" ht="15" customHeight="1" x14ac:dyDescent="0.25"/>
  </sheetData>
  <mergeCells count="14">
    <mergeCell ref="B1:O1"/>
    <mergeCell ref="D3:L3"/>
    <mergeCell ref="R172:W172"/>
    <mergeCell ref="P171:W171"/>
    <mergeCell ref="U152:Z152"/>
    <mergeCell ref="Q157:T157"/>
    <mergeCell ref="Q158:T158"/>
    <mergeCell ref="Q159:T159"/>
    <mergeCell ref="Q160:T160"/>
    <mergeCell ref="Q161:T161"/>
    <mergeCell ref="Q162:T162"/>
    <mergeCell ref="V166:Z166"/>
    <mergeCell ref="T165:Z165"/>
    <mergeCell ref="Q156:T15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0"/>
  <sheetViews>
    <sheetView showGridLines="0" tabSelected="1" zoomScaleNormal="100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B5" sqref="B5"/>
    </sheetView>
  </sheetViews>
  <sheetFormatPr defaultRowHeight="15" x14ac:dyDescent="0.25"/>
  <sheetData>
    <row r="1" spans="1:3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45" customHeight="1" x14ac:dyDescent="0.25">
      <c r="A2" s="228" t="s">
        <v>375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5" customHeight="1" x14ac:dyDescent="0.25">
      <c r="A4" s="182" t="s">
        <v>376</v>
      </c>
      <c r="B4" s="182"/>
      <c r="C4" s="182"/>
      <c r="D4" s="182"/>
      <c r="E4" s="182"/>
      <c r="F4" s="182"/>
      <c r="G4" s="182"/>
      <c r="H4" s="182"/>
      <c r="I4" s="182"/>
      <c r="J4" s="182"/>
      <c r="K4" s="6"/>
      <c r="L4" s="182" t="s">
        <v>377</v>
      </c>
      <c r="M4" s="182"/>
      <c r="N4" s="182"/>
      <c r="O4" s="182"/>
      <c r="P4" s="182"/>
      <c r="Q4" s="182"/>
      <c r="R4" s="182"/>
      <c r="S4" s="182"/>
      <c r="T4" s="157"/>
      <c r="AH4" s="4"/>
    </row>
    <row r="5" spans="1:34" x14ac:dyDescent="0.25">
      <c r="A5" s="153"/>
      <c r="B5" s="153"/>
      <c r="C5" s="153"/>
      <c r="D5" s="153"/>
      <c r="E5" s="153"/>
      <c r="F5" s="153"/>
      <c r="G5" s="153"/>
      <c r="J5" s="153"/>
      <c r="K5" s="153"/>
      <c r="L5" s="154"/>
      <c r="M5" s="154"/>
      <c r="N5" s="149"/>
      <c r="O5" s="149"/>
      <c r="P5" s="149"/>
      <c r="Q5" s="149"/>
      <c r="R5" s="149"/>
      <c r="S5" s="149"/>
      <c r="T5" s="155"/>
      <c r="U5" s="149"/>
      <c r="V5" s="107"/>
      <c r="W5" s="107"/>
      <c r="X5" s="107"/>
      <c r="Y5" s="153"/>
      <c r="Z5" s="153"/>
      <c r="AA5" s="153"/>
      <c r="AB5" s="153"/>
      <c r="AC5" s="153"/>
      <c r="AD5" s="153"/>
      <c r="AE5" s="153"/>
      <c r="AF5" s="153"/>
      <c r="AG5" s="153"/>
      <c r="AH5" s="153"/>
    </row>
    <row r="124" spans="6:10" x14ac:dyDescent="0.25">
      <c r="F124" s="162"/>
      <c r="G124" s="162"/>
      <c r="H124" s="162"/>
      <c r="I124" s="162"/>
      <c r="J124" s="163"/>
    </row>
    <row r="125" spans="6:10" x14ac:dyDescent="0.25">
      <c r="F125" s="162"/>
      <c r="G125" s="162"/>
      <c r="H125" s="162"/>
      <c r="I125" s="162"/>
      <c r="J125" s="163"/>
    </row>
    <row r="126" spans="6:10" x14ac:dyDescent="0.25">
      <c r="F126" s="162"/>
      <c r="G126" s="162"/>
      <c r="H126" s="162"/>
      <c r="I126" s="162" t="s">
        <v>25</v>
      </c>
      <c r="J126" s="163"/>
    </row>
    <row r="127" spans="6:10" x14ac:dyDescent="0.25">
      <c r="F127" s="162"/>
      <c r="G127" s="227" t="s">
        <v>380</v>
      </c>
      <c r="H127" s="162" t="s">
        <v>26</v>
      </c>
      <c r="I127" s="163">
        <v>0.78809523809523807</v>
      </c>
      <c r="J127" s="163"/>
    </row>
    <row r="128" spans="6:10" x14ac:dyDescent="0.25">
      <c r="F128" s="162"/>
      <c r="G128" s="227"/>
      <c r="H128" s="162" t="s">
        <v>27</v>
      </c>
      <c r="I128" s="163">
        <v>0.27380952380952384</v>
      </c>
      <c r="J128" s="163"/>
    </row>
    <row r="129" spans="6:10" x14ac:dyDescent="0.25">
      <c r="F129" s="162"/>
      <c r="G129" s="227"/>
      <c r="H129" s="162" t="s">
        <v>373</v>
      </c>
      <c r="I129" s="163">
        <v>3.0952380952380953E-2</v>
      </c>
      <c r="J129" s="163"/>
    </row>
    <row r="130" spans="6:10" x14ac:dyDescent="0.25">
      <c r="F130" s="162"/>
      <c r="G130" s="227"/>
      <c r="H130" s="162" t="s">
        <v>381</v>
      </c>
      <c r="I130" s="163">
        <v>3.8095238095238099E-2</v>
      </c>
      <c r="J130" s="162"/>
    </row>
    <row r="131" spans="6:10" x14ac:dyDescent="0.25">
      <c r="F131" s="162"/>
      <c r="G131" s="227"/>
      <c r="H131" s="162" t="s">
        <v>374</v>
      </c>
      <c r="I131" s="163">
        <v>1.6666666666666666E-2</v>
      </c>
      <c r="J131" s="162"/>
    </row>
    <row r="132" spans="6:10" x14ac:dyDescent="0.25">
      <c r="F132" s="162"/>
      <c r="G132" s="227"/>
      <c r="H132" s="162" t="s">
        <v>18</v>
      </c>
      <c r="I132" s="163">
        <v>2.3809523809523808E-2</v>
      </c>
      <c r="J132" s="162"/>
    </row>
    <row r="133" spans="6:10" x14ac:dyDescent="0.25">
      <c r="F133" s="162"/>
      <c r="G133" s="162"/>
      <c r="H133" s="162"/>
      <c r="I133" s="162"/>
      <c r="J133" s="162"/>
    </row>
    <row r="134" spans="6:10" x14ac:dyDescent="0.25">
      <c r="F134" s="162"/>
      <c r="G134" s="162"/>
      <c r="H134" s="162"/>
      <c r="I134" s="162"/>
      <c r="J134" s="162"/>
    </row>
    <row r="135" spans="6:10" x14ac:dyDescent="0.25">
      <c r="F135" s="162"/>
      <c r="G135" s="162"/>
      <c r="H135" s="162"/>
      <c r="I135" s="162"/>
      <c r="J135" s="162"/>
    </row>
    <row r="136" spans="6:10" x14ac:dyDescent="0.25">
      <c r="F136" s="162"/>
      <c r="G136" s="162"/>
      <c r="H136" s="162"/>
      <c r="I136" s="162"/>
      <c r="J136" s="162"/>
    </row>
    <row r="137" spans="6:10" x14ac:dyDescent="0.25">
      <c r="F137" s="162"/>
      <c r="G137" s="162"/>
      <c r="H137" s="162"/>
      <c r="I137" s="162"/>
      <c r="J137" s="162"/>
    </row>
    <row r="138" spans="6:10" x14ac:dyDescent="0.25">
      <c r="F138" s="162"/>
      <c r="G138" s="162"/>
      <c r="H138" s="162"/>
      <c r="I138" s="162"/>
      <c r="J138" s="162"/>
    </row>
    <row r="139" spans="6:10" x14ac:dyDescent="0.25">
      <c r="F139" s="162"/>
      <c r="G139" s="162"/>
      <c r="H139" s="162"/>
      <c r="I139" s="162"/>
      <c r="J139" s="162"/>
    </row>
    <row r="140" spans="6:10" x14ac:dyDescent="0.25">
      <c r="F140" s="162"/>
      <c r="G140" s="162"/>
      <c r="H140" s="162"/>
      <c r="I140" s="162"/>
      <c r="J140" s="162"/>
    </row>
  </sheetData>
  <mergeCells count="4">
    <mergeCell ref="G127:G132"/>
    <mergeCell ref="A2:S2"/>
    <mergeCell ref="A4:J4"/>
    <mergeCell ref="L4:S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EUETIB</vt:lpstr>
      <vt:lpstr>Gràfics</vt:lpstr>
      <vt:lpstr>Comparativa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dcterms:created xsi:type="dcterms:W3CDTF">2014-09-17T06:48:50Z</dcterms:created>
  <dcterms:modified xsi:type="dcterms:W3CDTF">2014-11-11T09:10:29Z</dcterms:modified>
</cp:coreProperties>
</file>