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harts/chart49.xml" ContentType="application/vnd.openxmlformats-officedocument.drawingml.chart+xml"/>
  <Override PartName="/xl/theme/themeOverride9.xml" ContentType="application/vnd.openxmlformats-officedocument.themeOverride+xml"/>
  <Override PartName="/xl/charts/chart50.xml" ContentType="application/vnd.openxmlformats-officedocument.drawingml.chart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Resum!$A$1:$S$58</definedName>
  </definedNames>
  <calcPr calcId="145621"/>
</workbook>
</file>

<file path=xl/calcChain.xml><?xml version="1.0" encoding="utf-8"?>
<calcChain xmlns="http://schemas.openxmlformats.org/spreadsheetml/2006/main">
  <c r="S179" i="1" l="1"/>
  <c r="S178" i="1"/>
  <c r="S177" i="1"/>
  <c r="S176" i="1"/>
  <c r="Q179" i="1"/>
  <c r="Q178" i="1"/>
  <c r="Q177" i="1"/>
  <c r="Q176" i="1"/>
  <c r="O179" i="1"/>
  <c r="O178" i="1"/>
  <c r="O177" i="1"/>
  <c r="O176" i="1"/>
  <c r="M179" i="1"/>
  <c r="M178" i="1"/>
  <c r="M177" i="1"/>
  <c r="M176" i="1"/>
  <c r="K179" i="1"/>
  <c r="K178" i="1"/>
  <c r="K177" i="1"/>
  <c r="K176" i="1"/>
  <c r="I179" i="1"/>
  <c r="I178" i="1"/>
  <c r="I177" i="1"/>
  <c r="I176" i="1"/>
  <c r="G179" i="1"/>
  <c r="G178" i="1"/>
  <c r="G177" i="1"/>
  <c r="G176" i="1"/>
  <c r="E179" i="1"/>
  <c r="E178" i="1"/>
  <c r="E177" i="1"/>
  <c r="E176" i="1"/>
  <c r="C179" i="1"/>
  <c r="C178" i="1"/>
  <c r="C177" i="1"/>
  <c r="C176" i="1"/>
  <c r="W49" i="7" l="1"/>
  <c r="W48" i="7"/>
  <c r="W47" i="7"/>
  <c r="X31" i="7"/>
  <c r="X30" i="7"/>
  <c r="X29" i="7"/>
  <c r="N74" i="6" l="1"/>
  <c r="O74" i="6"/>
  <c r="P74" i="6"/>
  <c r="Q74" i="6"/>
  <c r="R74" i="6"/>
  <c r="S74" i="6"/>
  <c r="T74" i="6"/>
  <c r="U74" i="6"/>
  <c r="V74" i="6"/>
  <c r="N75" i="6"/>
  <c r="O75" i="6"/>
  <c r="P75" i="6"/>
  <c r="Q75" i="6"/>
  <c r="R75" i="6"/>
  <c r="S75" i="6"/>
  <c r="T75" i="6"/>
  <c r="U75" i="6"/>
  <c r="V75" i="6"/>
  <c r="N76" i="6"/>
  <c r="O76" i="6"/>
  <c r="P76" i="6"/>
  <c r="Q76" i="6"/>
  <c r="R76" i="6"/>
  <c r="S76" i="6"/>
  <c r="T76" i="6"/>
  <c r="U76" i="6"/>
  <c r="V76" i="6"/>
  <c r="N77" i="6"/>
  <c r="O77" i="6"/>
  <c r="P77" i="6"/>
  <c r="Q77" i="6"/>
  <c r="R77" i="6"/>
  <c r="S77" i="6"/>
  <c r="T77" i="6"/>
  <c r="U77" i="6"/>
  <c r="V77" i="6"/>
  <c r="N78" i="6"/>
  <c r="O78" i="6"/>
  <c r="P78" i="6"/>
  <c r="Q78" i="6"/>
  <c r="R78" i="6"/>
  <c r="S78" i="6"/>
  <c r="T78" i="6"/>
  <c r="U78" i="6"/>
  <c r="V78" i="6"/>
  <c r="L134" i="6"/>
  <c r="K134" i="6"/>
  <c r="J134" i="6"/>
  <c r="I134" i="6"/>
  <c r="L132" i="6"/>
  <c r="K132" i="6"/>
  <c r="J132" i="6"/>
  <c r="I132" i="6"/>
  <c r="H132" i="6"/>
  <c r="G132" i="6"/>
  <c r="L131" i="6"/>
  <c r="K131" i="6"/>
  <c r="J131" i="6"/>
  <c r="I131" i="6"/>
  <c r="H131" i="6"/>
  <c r="G131" i="6"/>
  <c r="D131" i="6"/>
  <c r="C131" i="6"/>
  <c r="B131" i="6"/>
  <c r="L130" i="6"/>
  <c r="K130" i="6"/>
  <c r="J130" i="6"/>
  <c r="I130" i="6"/>
  <c r="H130" i="6"/>
  <c r="G130" i="6"/>
  <c r="L129" i="6"/>
  <c r="K129" i="6"/>
  <c r="J129" i="6"/>
  <c r="I129" i="6"/>
  <c r="H129" i="6"/>
  <c r="G129" i="6"/>
  <c r="D129" i="6"/>
  <c r="C129" i="6"/>
  <c r="B129" i="6"/>
  <c r="D127" i="6"/>
  <c r="C127" i="6"/>
  <c r="B127" i="6"/>
  <c r="B122" i="6"/>
  <c r="B121" i="6"/>
  <c r="B120" i="6"/>
  <c r="S108" i="6"/>
  <c r="R108" i="6"/>
  <c r="Q108" i="6"/>
  <c r="P108" i="6"/>
  <c r="O108" i="6"/>
  <c r="N108" i="6"/>
  <c r="M108" i="6"/>
  <c r="L108" i="6"/>
  <c r="K108" i="6"/>
  <c r="J108" i="6"/>
  <c r="S107" i="6"/>
  <c r="R107" i="6"/>
  <c r="Q107" i="6"/>
  <c r="P107" i="6"/>
  <c r="O107" i="6"/>
  <c r="N107" i="6"/>
  <c r="M107" i="6"/>
  <c r="L107" i="6"/>
  <c r="K107" i="6"/>
  <c r="J107" i="6"/>
  <c r="S106" i="6"/>
  <c r="R106" i="6"/>
  <c r="Q106" i="6"/>
  <c r="P106" i="6"/>
  <c r="O106" i="6"/>
  <c r="N106" i="6"/>
  <c r="M106" i="6"/>
  <c r="L106" i="6"/>
  <c r="K106" i="6"/>
  <c r="J106" i="6"/>
  <c r="S105" i="6"/>
  <c r="R105" i="6"/>
  <c r="Q105" i="6"/>
  <c r="P105" i="6"/>
  <c r="O105" i="6"/>
  <c r="N105" i="6"/>
  <c r="M105" i="6"/>
  <c r="L105" i="6"/>
  <c r="K105" i="6"/>
  <c r="J105" i="6"/>
  <c r="K103" i="6"/>
  <c r="J103" i="6"/>
  <c r="M78" i="6"/>
  <c r="L78" i="6"/>
  <c r="M77" i="6"/>
  <c r="L77" i="6"/>
  <c r="M76" i="6"/>
  <c r="L76" i="6"/>
  <c r="M75" i="6"/>
  <c r="L75" i="6"/>
  <c r="M74" i="6"/>
  <c r="L74" i="6"/>
  <c r="I71" i="6"/>
  <c r="F71" i="6"/>
  <c r="C71" i="6"/>
  <c r="I51" i="6"/>
  <c r="B51" i="6"/>
  <c r="I50" i="6"/>
  <c r="B50" i="6"/>
  <c r="I49" i="6"/>
  <c r="B49" i="6"/>
  <c r="B45" i="6"/>
  <c r="B44" i="6"/>
  <c r="B43" i="6"/>
  <c r="C323" i="5"/>
  <c r="B2" i="5"/>
  <c r="E127" i="6" l="1"/>
  <c r="E129" i="6"/>
  <c r="E131" i="6"/>
  <c r="W321" i="1" l="1"/>
  <c r="W322" i="1"/>
  <c r="W323" i="1"/>
  <c r="W320" i="1"/>
  <c r="U321" i="1"/>
  <c r="U322" i="1"/>
  <c r="U323" i="1"/>
  <c r="U320" i="1"/>
  <c r="O321" i="1"/>
  <c r="O322" i="1"/>
  <c r="O323" i="1"/>
  <c r="O320" i="1"/>
  <c r="K321" i="1"/>
  <c r="K322" i="1"/>
  <c r="K323" i="1"/>
  <c r="K320" i="1"/>
  <c r="E321" i="1"/>
  <c r="E322" i="1"/>
  <c r="E323" i="1"/>
  <c r="E320" i="1"/>
  <c r="C321" i="1"/>
  <c r="C322" i="1"/>
  <c r="C323" i="1"/>
  <c r="C320" i="1"/>
  <c r="P574" i="3"/>
  <c r="O574" i="3"/>
  <c r="O572" i="3"/>
  <c r="H12" i="1" l="1"/>
  <c r="I12" i="1" s="1"/>
  <c r="H13" i="1"/>
  <c r="I13" i="1" s="1"/>
  <c r="H11" i="1"/>
  <c r="I11" i="1" l="1"/>
  <c r="H14" i="1"/>
  <c r="G12" i="1"/>
  <c r="G13" i="1"/>
  <c r="G11" i="1"/>
  <c r="F14" i="1"/>
  <c r="E36" i="2" l="1"/>
  <c r="G36" i="2" s="1"/>
  <c r="D36" i="2"/>
  <c r="G35" i="2"/>
  <c r="F35" i="2"/>
  <c r="G34" i="2"/>
  <c r="F34" i="2"/>
  <c r="G33" i="2"/>
  <c r="F33" i="2"/>
  <c r="F36" i="2" l="1"/>
</calcChain>
</file>

<file path=xl/sharedStrings.xml><?xml version="1.0" encoding="utf-8"?>
<sst xmlns="http://schemas.openxmlformats.org/spreadsheetml/2006/main" count="1656" uniqueCount="487">
  <si>
    <t>POBLACIÓ, MOSTRA I GÈNERE</t>
  </si>
  <si>
    <t>Gènere</t>
  </si>
  <si>
    <t>Dona</t>
  </si>
  <si>
    <t>Home</t>
  </si>
  <si>
    <t>Respostes</t>
  </si>
  <si>
    <t>%</t>
  </si>
  <si>
    <t>ENGINYERIA EN INFORMÀTICA</t>
  </si>
  <si>
    <t>ENGINYERIA TÈCNICA EN INFORMÀTICA DE GESTIÓ</t>
  </si>
  <si>
    <t>ENGINYERIA TÈCNICA EN INFORMÀTICA DE SISTEMES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</si>
  <si>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</si>
  <si>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</si>
  <si>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</si>
  <si>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</si>
  <si>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</si>
  <si>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</si>
  <si>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</si>
  <si>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</si>
  <si>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</si>
  <si>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</si>
  <si>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</si>
  <si>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</si>
  <si>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</si>
  <si>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</si>
  <si>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</si>
  <si>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</si>
  <si>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</si>
  <si>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</si>
  <si>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</si>
  <si>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</si>
  <si>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</si>
  <si>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</si>
  <si>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</si>
  <si>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</si>
  <si>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</si>
  <si>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</si>
  <si>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</si>
  <si>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</si>
  <si>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</si>
  <si>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</si>
  <si>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</si>
  <si>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</si>
  <si>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</si>
  <si>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</si>
  <si>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</si>
  <si>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</si>
  <si>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</si>
  <si>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</si>
  <si>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</si>
  <si>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</si>
  <si>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</si>
  <si>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</si>
  <si>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</si>
  <si>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</si>
  <si>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</si>
  <si>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</si>
  <si>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</si>
  <si>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</si>
  <si>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</si>
  <si>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</si>
  <si>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</si>
  <si>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</si>
  <si>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</si>
  <si>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</si>
  <si>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</si>
  <si>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</si>
  <si>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</si>
  <si>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</si>
  <si>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</si>
  <si>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</si>
  <si>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</si>
  <si>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</si>
  <si>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</si>
  <si>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</si>
  <si>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</si>
  <si>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</si>
  <si>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</si>
  <si>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</si>
  <si>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</si>
  <si>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</si>
  <si>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</si>
  <si>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</si>
  <si>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</si>
  <si>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</si>
  <si>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</si>
  <si>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</si>
  <si>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</si>
  <si>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</si>
  <si>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</si>
  <si>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</si>
  <si>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</si>
  <si>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</si>
  <si>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</si>
  <si>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</si>
  <si>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</si>
  <si>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</si>
  <si>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</si>
  <si>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</si>
  <si>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</si>
  <si>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</si>
  <si>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</si>
  <si>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</si>
  <si>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</si>
  <si>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</si>
  <si>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</si>
  <si>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</si>
  <si>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</si>
  <si>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</si>
  <si>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</si>
  <si>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</si>
  <si>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</si>
  <si>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</si>
  <si>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</si>
  <si>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</si>
  <si>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</si>
  <si>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</si>
  <si>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</si>
  <si>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</si>
  <si>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</si>
  <si>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</si>
  <si>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</si>
  <si>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</si>
  <si>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</si>
  <si>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</si>
  <si>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</si>
  <si>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</si>
  <si>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</si>
  <si>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</si>
  <si>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</si>
  <si>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</si>
  <si>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</si>
  <si>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</si>
  <si>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</si>
  <si>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</si>
  <si>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</si>
  <si>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</si>
  <si>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</si>
  <si>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</si>
  <si>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</si>
  <si>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</si>
  <si>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</si>
  <si>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</si>
  <si>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</si>
  <si>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</si>
  <si>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</si>
  <si>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</si>
  <si>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</si>
  <si>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</si>
  <si>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</si>
  <si>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</si>
  <si>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</si>
  <si>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</si>
  <si>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</si>
  <si>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</si>
  <si>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</si>
  <si>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</si>
  <si>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</si>
  <si>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</si>
  <si>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</si>
  <si>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</si>
  <si>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</si>
  <si>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</si>
  <si>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</si>
  <si>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</si>
  <si>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</si>
  <si>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</si>
  <si>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</si>
  <si>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Habilitats de documentació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</si>
  <si>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</si>
  <si>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</si>
  <si>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</si>
  <si>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</si>
  <si>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</si>
  <si>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</si>
  <si>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Solució de problemes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</si>
  <si>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</si>
  <si>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</si>
  <si>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</si>
  <si>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</si>
  <si>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</si>
  <si>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</si>
  <si>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</si>
  <si>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</si>
  <si>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</si>
  <si>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</si>
  <si>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</si>
  <si>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</si>
  <si>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</si>
  <si>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</si>
  <si>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</si>
  <si>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</si>
  <si>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</si>
  <si>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</si>
  <si>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</si>
  <si>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</si>
  <si>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</si>
  <si>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</si>
  <si>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</si>
  <si>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</si>
  <si>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</si>
  <si>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</si>
  <si>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</si>
  <si>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</si>
  <si>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</si>
  <si>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</si>
  <si>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</si>
  <si>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</si>
  <si>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</si>
  <si>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</si>
  <si>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</si>
  <si>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</si>
  <si>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</si>
  <si>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</si>
  <si>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</si>
  <si>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</si>
  <si>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</si>
  <si>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</si>
  <si>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</si>
  <si>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</si>
  <si>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</si>
  <si>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</si>
  <si>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</si>
  <si>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</si>
  <si>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</si>
  <si>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</si>
  <si>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</si>
  <si>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</si>
  <si>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</si>
  <si>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</si>
  <si>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</si>
  <si>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</si>
  <si>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</si>
  <si>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</si>
  <si>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</si>
  <si>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</si>
  <si>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</si>
  <si>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</si>
  <si>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</si>
  <si>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</si>
  <si>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</si>
  <si>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FACULTAT D'INFORMÀTICA DE BARCELONA</t>
  </si>
  <si>
    <t>FITXA TÈCNICA</t>
  </si>
  <si>
    <t>EDICIÓ 2014</t>
  </si>
  <si>
    <t>Població</t>
  </si>
  <si>
    <t>Persones titulades de la promoció del 2009 (curs 2009-2010)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</si>
  <si>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</si>
  <si>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</si>
  <si>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</si>
  <si>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</si>
  <si>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</si>
  <si>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</si>
  <si>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</si>
  <si>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L’estudi s’ha dut a terme entre el 15 de gener i el 28 de març de 2014.</t>
  </si>
  <si>
    <t xml:space="preserve">Nom del Centre:  </t>
  </si>
  <si>
    <t xml:space="preserve">Titulacions: </t>
  </si>
  <si>
    <t>Enginyeria en Informàtica</t>
  </si>
  <si>
    <t>Enginyeria Tècnica en Informàtica de Gestió</t>
  </si>
  <si>
    <t>Enginyeria Tècnica en Informàtica de Sistemes</t>
  </si>
  <si>
    <t>CARACTERÍSTIQUES TÈCNIQUES</t>
  </si>
  <si>
    <t>Mostra</t>
  </si>
  <si>
    <t>% Resp.</t>
  </si>
  <si>
    <t>Err.Mostral</t>
  </si>
  <si>
    <t>Eng. Informàtica</t>
  </si>
  <si>
    <t>Eng. Tècn. Inform. Gestió</t>
  </si>
  <si>
    <t>Eng. Tècn. Inform. Sistemes</t>
  </si>
  <si>
    <t>TOTAL FIB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</si>
  <si>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</si>
  <si>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</si>
  <si>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</si>
  <si>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</si>
  <si>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</si>
  <si>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</si>
  <si>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</si>
  <si>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</si>
  <si>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</si>
  <si>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</si>
  <si>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</si>
  <si>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</si>
  <si>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</si>
  <si>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</si>
  <si>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</si>
  <si>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</si>
  <si>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</si>
  <si>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</si>
  <si>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</si>
  <si>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</si>
  <si>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</si>
  <si>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GÈNERE</t>
  </si>
  <si>
    <t>LA FEINA ACTUAL ES LA PRIMERA</t>
  </si>
  <si>
    <t>TEMPS DEDICAT A TROBAR LA PRIMERA FEINA</t>
  </si>
  <si>
    <t>ANY INICI DE LA FEINA ACTUAL</t>
  </si>
  <si>
    <t>JORNADA LABORAL: TEMPS COMPLET</t>
  </si>
  <si>
    <t>ÀMBIT DE L'EMPRESA</t>
  </si>
  <si>
    <t>UBICACIÓ DE LA FEINA</t>
  </si>
  <si>
    <t>GUANYS ANUALS BRUTS</t>
  </si>
  <si>
    <t>Aturats</t>
  </si>
  <si>
    <t>Inactius</t>
  </si>
  <si>
    <t>TEMPS DE RECERCA DE FEINA (ATURATS)</t>
  </si>
  <si>
    <t>NÚMERO DE FEINES REBUTJADES</t>
  </si>
  <si>
    <t>SATISFACCIÓ AMB UPC/TITULACIÓ</t>
  </si>
  <si>
    <t>Repetirien la carrera</t>
  </si>
  <si>
    <t>Repetirien la universitat</t>
  </si>
  <si>
    <t>CONTINUACIÓ AMB ELS ESTUDIS</t>
  </si>
  <si>
    <t>NOTA DE L' EXPEDIENT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</si>
  <si>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</si>
  <si>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</si>
  <si>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</si>
  <si>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</si>
  <si>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</si>
  <si>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</si>
  <si>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</si>
  <si>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Requisits desglosat</t>
  </si>
  <si>
    <t>Funcions no pròpies</t>
  </si>
  <si>
    <t>Funcions pròpies</t>
  </si>
  <si>
    <t>Nota: Recull les respostes dels titulats amb contracte temporal</t>
  </si>
  <si>
    <t>2.3 FACTORS DE CONTRACTACIÓ (MITJANA)</t>
  </si>
  <si>
    <t>2.4 SATISFACCIÓ AMB LA FEINA ACTUAL (MITJANA)</t>
  </si>
  <si>
    <t>NIVELL I ADEQUACI�A LES COMPET�CIES</t>
  </si>
  <si>
    <t>Formació teòrica (nivell - adequació)</t>
  </si>
  <si>
    <t>Documentació</t>
  </si>
  <si>
    <t>Solució de prombles</t>
  </si>
  <si>
    <t>4. FORMACIÓ CONTINUADA I MOBILITAT</t>
  </si>
  <si>
    <t>Cursos espec.</t>
  </si>
  <si>
    <t>Llicenciatura</t>
  </si>
  <si>
    <t>Postgrau/màster</t>
  </si>
  <si>
    <t>Doctorat</t>
  </si>
  <si>
    <t>Durant els estudis</t>
  </si>
  <si>
    <t>Laboralment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</si>
  <si>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</si>
  <si>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</si>
  <si>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</si>
  <si>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</si>
  <si>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</si>
  <si>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</si>
  <si>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</si>
  <si>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</si>
  <si>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</si>
  <si>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</si>
  <si>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</si>
  <si>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</si>
  <si>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</si>
  <si>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</si>
  <si>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</si>
  <si>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</si>
  <si>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</si>
  <si>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</si>
  <si>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</si>
  <si>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</si>
  <si>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</si>
  <si>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</si>
  <si>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</si>
  <si>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</si>
  <si>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</si>
  <si>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</si>
  <si>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</si>
  <si>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</si>
  <si>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</si>
  <si>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</si>
  <si>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</si>
  <si>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</si>
  <si>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</si>
  <si>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</si>
  <si>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</si>
  <si>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</si>
  <si>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</si>
  <si>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</si>
  <si>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</si>
  <si>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</si>
  <si>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Comparativa de l'evolució de titulats (Edició 2005/2008/2011)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</si>
  <si>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</si>
  <si>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</si>
  <si>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</si>
  <si>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</si>
  <si>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</si>
  <si>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</si>
  <si>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FACULTAT DE MATEMÀTIQUES I ESTADÍSTICA</t>
  </si>
  <si>
    <t>TAULES COMPARATIVES</t>
  </si>
  <si>
    <t>SI      1998</t>
  </si>
  <si>
    <t>Ocupat</t>
  </si>
  <si>
    <t>Aturat però amb experiència</t>
  </si>
  <si>
    <t>No ha treballat mai</t>
  </si>
  <si>
    <t>Aturat</t>
  </si>
  <si>
    <t>EI</t>
  </si>
  <si>
    <t>ETIG</t>
  </si>
  <si>
    <t>ETIS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</si>
  <si>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</si>
  <si>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</si>
  <si>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</si>
  <si>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</si>
  <si>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</si>
  <si>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</si>
  <si>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</si>
  <si>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</si>
  <si>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</si>
  <si>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</si>
  <si>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</si>
  <si>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</si>
  <si>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   1998</t>
  </si>
  <si>
    <t>FIX</t>
  </si>
  <si>
    <t>TEMPORAL</t>
  </si>
  <si>
    <t>BECARI</t>
  </si>
  <si>
    <t>SENSE CONTRACTE</t>
  </si>
  <si>
    <t>NS/NC</t>
  </si>
  <si>
    <t>Menys 
9.000 €</t>
  </si>
  <si>
    <t>9.000 €
12.000 €</t>
  </si>
  <si>
    <t>12.000 €
18.000 €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</si>
  <si>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</si>
  <si>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</si>
  <si>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</si>
  <si>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</si>
  <si>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</si>
  <si>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</si>
  <si>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</si>
  <si>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</si>
  <si>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</si>
  <si>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</si>
  <si>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</si>
  <si>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</si>
  <si>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% s/atur</t>
  </si>
  <si>
    <t>MOBILITAT (%)</t>
  </si>
  <si>
    <t>Sí has tingut una experiència de mobilitat, de quin tipus ha estat?</t>
  </si>
  <si>
    <t>Has tingut alguna experiència de mobilitat?</t>
  </si>
  <si>
    <t>NO</t>
  </si>
  <si>
    <t>ENG. EN INFORMÀTICA</t>
  </si>
  <si>
    <t>ENG. TÈCN. EN INFORMÀTICA DE GESTIÓ</t>
  </si>
  <si>
    <t>ENG. TÈCN. EN INFORMÀTICA DE SISTEMES</t>
  </si>
  <si>
    <t xml:space="preserve">        Enllaç a la comparativa (totes les edicions)</t>
  </si>
  <si>
    <t xml:space="preserve">        Enllaç a les taules (edició 2014)</t>
  </si>
  <si>
    <t xml:space="preserve">        Enllaç als gràfics (edició 2014) </t>
  </si>
  <si>
    <t>PRINCIPALS INDICADORS</t>
  </si>
  <si>
    <t/>
  </si>
  <si>
    <t>Nom de la titulació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</si>
  <si>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</si>
  <si>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</si>
  <si>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</si>
  <si>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</si>
  <si>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</si>
  <si>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</si>
  <si>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SATISFACCIÓ</t>
  </si>
  <si>
    <t>Recuento</t>
  </si>
  <si>
    <t>% del N de fila</t>
  </si>
  <si>
    <t>empleab8_rec</t>
  </si>
  <si>
    <t>Media</t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</si>
  <si>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</si>
  <si>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</si>
  <si>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</si>
  <si>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</si>
  <si>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Només contesten el graduats amb contracte temporal</t>
  </si>
  <si>
    <t>VIA D'ACCÉS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</si>
  <si>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</si>
  <si>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</si>
  <si>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</si>
  <si>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</si>
  <si>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</si>
  <si>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</si>
  <si>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Jornada de treball a temps complet</t>
  </si>
  <si>
    <t xml:space="preserve"> 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</si>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</sst>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###.0%"/>
    <numFmt numFmtId="167" formatCode="#,###.00"/>
    <numFmt numFmtId="168" formatCode="0.0%"/>
    <numFmt numFmtId="169" formatCode="####.00"/>
    <numFmt numFmtId="170" formatCode="###0.00"/>
  </numFmts>
  <fonts count="72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3"/>
      <name val="Calibri"/>
      <family val="2"/>
      <scheme val="minor"/>
    </font>
    <font>
      <sz val="8"/>
      <color indexed="6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Arial Bold"/>
    </font>
    <font>
      <b/>
      <sz val="9"/>
      <color theme="1" tint="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17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26" fillId="2" borderId="1"/>
    <xf numFmtId="0" fontId="34" fillId="2" borderId="1"/>
    <xf numFmtId="0" fontId="26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26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26" fillId="2" borderId="1"/>
  </cellStyleXfs>
  <cellXfs count="404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166" fontId="3" fillId="2" borderId="22" xfId="30" applyNumberFormat="1" applyFont="1" applyFill="1" applyBorder="1" applyAlignment="1">
      <alignment horizontal="right" vertical="center"/>
    </xf>
    <xf numFmtId="166" fontId="3" fillId="2" borderId="21" xfId="31" applyNumberFormat="1" applyFont="1" applyFill="1" applyBorder="1" applyAlignment="1">
      <alignment horizontal="right" vertical="center"/>
    </xf>
    <xf numFmtId="4" fontId="3" fillId="2" borderId="15" xfId="35" applyNumberFormat="1" applyFont="1" applyFill="1" applyBorder="1" applyAlignment="1">
      <alignment horizontal="right" vertical="center"/>
    </xf>
    <xf numFmtId="4" fontId="3" fillId="2" borderId="16" xfId="36" applyNumberFormat="1" applyFont="1" applyFill="1" applyBorder="1" applyAlignment="1">
      <alignment horizontal="right" vertical="center"/>
    </xf>
    <xf numFmtId="4" fontId="3" fillId="2" borderId="18" xfId="37" applyNumberFormat="1" applyFont="1" applyFill="1" applyBorder="1" applyAlignment="1">
      <alignment horizontal="right" vertical="center"/>
    </xf>
    <xf numFmtId="4" fontId="3" fillId="2" borderId="19" xfId="38" applyNumberFormat="1" applyFont="1" applyFill="1" applyBorder="1" applyAlignment="1">
      <alignment horizontal="right" vertical="center"/>
    </xf>
    <xf numFmtId="4" fontId="3" fillId="2" borderId="21" xfId="39" applyNumberFormat="1" applyFont="1" applyFill="1" applyBorder="1" applyAlignment="1">
      <alignment horizontal="right" vertical="center"/>
    </xf>
    <xf numFmtId="4" fontId="3" fillId="2" borderId="22" xfId="40" applyNumberFormat="1" applyFont="1" applyFill="1" applyBorder="1" applyAlignment="1">
      <alignment horizontal="right" vertical="center"/>
    </xf>
    <xf numFmtId="167" fontId="3" fillId="2" borderId="18" xfId="41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49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49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8" fillId="2" borderId="0" xfId="0" applyFont="1" applyFill="1"/>
    <xf numFmtId="0" fontId="7" fillId="8" borderId="27" xfId="50" applyFill="1" applyBorder="1" applyAlignment="1">
      <alignment horizontal="center"/>
    </xf>
    <xf numFmtId="0" fontId="19" fillId="8" borderId="27" xfId="50" applyFont="1" applyFill="1" applyBorder="1" applyAlignment="1">
      <alignment horizontal="center"/>
    </xf>
    <xf numFmtId="0" fontId="0" fillId="0" borderId="0" xfId="0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8" fontId="0" fillId="0" borderId="31" xfId="47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168" fontId="0" fillId="0" borderId="34" xfId="47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8" fontId="9" fillId="0" borderId="39" xfId="47" applyNumberFormat="1" applyFont="1" applyBorder="1" applyAlignment="1">
      <alignment horizontal="center"/>
    </xf>
    <xf numFmtId="168" fontId="9" fillId="0" borderId="40" xfId="47" applyNumberFormat="1" applyFont="1" applyBorder="1" applyAlignment="1">
      <alignment horizontal="center"/>
    </xf>
    <xf numFmtId="0" fontId="12" fillId="5" borderId="41" xfId="49" applyFont="1" applyFill="1" applyBorder="1" applyAlignment="1">
      <alignment vertical="center"/>
    </xf>
    <xf numFmtId="0" fontId="22" fillId="9" borderId="42" xfId="51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3" fillId="9" borderId="1" xfId="51" applyFont="1" applyFill="1" applyBorder="1"/>
    <xf numFmtId="0" fontId="24" fillId="5" borderId="0" xfId="0" applyFont="1" applyFill="1" applyAlignment="1">
      <alignment vertical="center"/>
    </xf>
    <xf numFmtId="0" fontId="0" fillId="0" borderId="14" xfId="0" applyBorder="1"/>
    <xf numFmtId="9" fontId="0" fillId="0" borderId="16" xfId="47" applyFont="1" applyBorder="1"/>
    <xf numFmtId="0" fontId="0" fillId="0" borderId="17" xfId="0" applyBorder="1"/>
    <xf numFmtId="9" fontId="0" fillId="0" borderId="19" xfId="47" applyFont="1" applyBorder="1"/>
    <xf numFmtId="0" fontId="0" fillId="0" borderId="20" xfId="0" applyBorder="1"/>
    <xf numFmtId="9" fontId="0" fillId="0" borderId="22" xfId="47" applyFont="1" applyBorder="1"/>
    <xf numFmtId="0" fontId="25" fillId="9" borderId="1" xfId="51" applyFont="1" applyFill="1" applyBorder="1"/>
    <xf numFmtId="164" fontId="10" fillId="0" borderId="0" xfId="0" applyNumberFormat="1" applyFont="1"/>
    <xf numFmtId="0" fontId="28" fillId="2" borderId="51" xfId="52" applyFont="1" applyBorder="1" applyAlignment="1">
      <alignment horizontal="left" vertical="top" wrapText="1"/>
    </xf>
    <xf numFmtId="164" fontId="28" fillId="2" borderId="63" xfId="52" applyNumberFormat="1" applyFont="1" applyBorder="1" applyAlignment="1">
      <alignment horizontal="right" vertical="top"/>
    </xf>
    <xf numFmtId="165" fontId="28" fillId="2" borderId="64" xfId="52" applyNumberFormat="1" applyFont="1" applyBorder="1" applyAlignment="1">
      <alignment horizontal="right" vertical="top"/>
    </xf>
    <xf numFmtId="164" fontId="28" fillId="2" borderId="64" xfId="52" applyNumberFormat="1" applyFont="1" applyBorder="1" applyAlignment="1">
      <alignment horizontal="right" vertical="top"/>
    </xf>
    <xf numFmtId="165" fontId="28" fillId="2" borderId="65" xfId="52" applyNumberFormat="1" applyFont="1" applyBorder="1" applyAlignment="1">
      <alignment horizontal="right" vertical="top"/>
    </xf>
    <xf numFmtId="0" fontId="28" fillId="2" borderId="55" xfId="52" applyFont="1" applyBorder="1" applyAlignment="1">
      <alignment horizontal="left" vertical="top" wrapText="1"/>
    </xf>
    <xf numFmtId="164" fontId="28" fillId="2" borderId="66" xfId="52" applyNumberFormat="1" applyFont="1" applyBorder="1" applyAlignment="1">
      <alignment horizontal="right" vertical="top"/>
    </xf>
    <xf numFmtId="165" fontId="28" fillId="2" borderId="67" xfId="52" applyNumberFormat="1" applyFont="1" applyBorder="1" applyAlignment="1">
      <alignment horizontal="right" vertical="top"/>
    </xf>
    <xf numFmtId="164" fontId="28" fillId="2" borderId="67" xfId="52" applyNumberFormat="1" applyFont="1" applyBorder="1" applyAlignment="1">
      <alignment horizontal="right" vertical="top"/>
    </xf>
    <xf numFmtId="165" fontId="28" fillId="2" borderId="68" xfId="52" applyNumberFormat="1" applyFont="1" applyBorder="1" applyAlignment="1">
      <alignment horizontal="right" vertical="top"/>
    </xf>
    <xf numFmtId="0" fontId="28" fillId="2" borderId="59" xfId="52" applyFont="1" applyBorder="1" applyAlignment="1">
      <alignment horizontal="left" vertical="top" wrapText="1"/>
    </xf>
    <xf numFmtId="164" fontId="28" fillId="2" borderId="69" xfId="52" applyNumberFormat="1" applyFont="1" applyBorder="1" applyAlignment="1">
      <alignment horizontal="right" vertical="top"/>
    </xf>
    <xf numFmtId="165" fontId="28" fillId="2" borderId="70" xfId="52" applyNumberFormat="1" applyFont="1" applyBorder="1" applyAlignment="1">
      <alignment horizontal="right" vertical="top"/>
    </xf>
    <xf numFmtId="164" fontId="28" fillId="2" borderId="70" xfId="52" applyNumberFormat="1" applyFont="1" applyBorder="1" applyAlignment="1">
      <alignment horizontal="right" vertical="top"/>
    </xf>
    <xf numFmtId="165" fontId="28" fillId="2" borderId="71" xfId="52" applyNumberFormat="1" applyFont="1" applyBorder="1" applyAlignment="1">
      <alignment horizontal="right" vertical="top"/>
    </xf>
    <xf numFmtId="0" fontId="28" fillId="10" borderId="60" xfId="52" applyFont="1" applyFill="1" applyBorder="1" applyAlignment="1">
      <alignment horizontal="center" wrapText="1"/>
    </xf>
    <xf numFmtId="0" fontId="28" fillId="10" borderId="61" xfId="52" applyFont="1" applyFill="1" applyBorder="1" applyAlignment="1">
      <alignment horizontal="center" wrapText="1"/>
    </xf>
    <xf numFmtId="0" fontId="28" fillId="10" borderId="62" xfId="52" applyFont="1" applyFill="1" applyBorder="1" applyAlignment="1">
      <alignment horizontal="center" wrapText="1"/>
    </xf>
    <xf numFmtId="0" fontId="10" fillId="9" borderId="1" xfId="0" applyFont="1" applyFill="1" applyBorder="1"/>
    <xf numFmtId="0" fontId="29" fillId="9" borderId="1" xfId="15" applyFont="1" applyFill="1" applyBorder="1" applyAlignment="1">
      <alignment horizontal="left" vertical="top" wrapText="1"/>
    </xf>
    <xf numFmtId="165" fontId="29" fillId="9" borderId="1" xfId="19" applyNumberFormat="1" applyFont="1" applyFill="1" applyBorder="1" applyAlignment="1">
      <alignment horizontal="right" vertical="center"/>
    </xf>
    <xf numFmtId="165" fontId="29" fillId="9" borderId="1" xfId="21" applyNumberFormat="1" applyFont="1" applyFill="1" applyBorder="1" applyAlignment="1">
      <alignment horizontal="right" vertical="center"/>
    </xf>
    <xf numFmtId="0" fontId="29" fillId="9" borderId="1" xfId="16" applyFont="1" applyFill="1" applyBorder="1" applyAlignment="1">
      <alignment horizontal="left" vertical="top" wrapText="1"/>
    </xf>
    <xf numFmtId="165" fontId="29" fillId="9" borderId="1" xfId="23" applyNumberFormat="1" applyFont="1" applyFill="1" applyBorder="1" applyAlignment="1">
      <alignment horizontal="right" vertical="center"/>
    </xf>
    <xf numFmtId="165" fontId="29" fillId="9" borderId="1" xfId="25" applyNumberFormat="1" applyFont="1" applyFill="1" applyBorder="1" applyAlignment="1">
      <alignment horizontal="right" vertical="center"/>
    </xf>
    <xf numFmtId="4" fontId="29" fillId="9" borderId="1" xfId="35" applyNumberFormat="1" applyFont="1" applyFill="1" applyBorder="1" applyAlignment="1">
      <alignment horizontal="right" vertical="center"/>
    </xf>
    <xf numFmtId="4" fontId="29" fillId="9" borderId="1" xfId="37" applyNumberFormat="1" applyFont="1" applyFill="1" applyBorder="1" applyAlignment="1">
      <alignment horizontal="right" vertical="center"/>
    </xf>
    <xf numFmtId="0" fontId="29" fillId="9" borderId="1" xfId="52" applyFont="1" applyFill="1" applyBorder="1" applyAlignment="1">
      <alignment horizontal="left" vertical="top" wrapText="1"/>
    </xf>
    <xf numFmtId="165" fontId="29" fillId="9" borderId="1" xfId="52" applyNumberFormat="1" applyFont="1" applyFill="1" applyBorder="1" applyAlignment="1">
      <alignment horizontal="right" vertical="top"/>
    </xf>
    <xf numFmtId="0" fontId="22" fillId="9" borderId="72" xfId="51" applyFont="1" applyFill="1" applyBorder="1"/>
    <xf numFmtId="0" fontId="30" fillId="5" borderId="72" xfId="0" applyFont="1" applyFill="1" applyBorder="1" applyAlignment="1">
      <alignment vertical="center"/>
    </xf>
    <xf numFmtId="0" fontId="31" fillId="9" borderId="72" xfId="51" applyFont="1" applyFill="1" applyBorder="1"/>
    <xf numFmtId="0" fontId="32" fillId="9" borderId="72" xfId="51" applyFont="1" applyFill="1" applyBorder="1"/>
    <xf numFmtId="0" fontId="33" fillId="9" borderId="72" xfId="51" applyFont="1" applyFill="1" applyBorder="1"/>
    <xf numFmtId="0" fontId="20" fillId="0" borderId="72" xfId="0" applyFont="1" applyBorder="1"/>
    <xf numFmtId="0" fontId="35" fillId="2" borderId="51" xfId="53" applyFont="1" applyBorder="1" applyAlignment="1">
      <alignment horizontal="left" vertical="top" wrapText="1"/>
    </xf>
    <xf numFmtId="164" fontId="35" fillId="2" borderId="63" xfId="53" applyNumberFormat="1" applyFont="1" applyBorder="1" applyAlignment="1">
      <alignment horizontal="right" vertical="top"/>
    </xf>
    <xf numFmtId="165" fontId="35" fillId="2" borderId="64" xfId="53" applyNumberFormat="1" applyFont="1" applyBorder="1" applyAlignment="1">
      <alignment horizontal="right" vertical="top"/>
    </xf>
    <xf numFmtId="164" fontId="35" fillId="2" borderId="64" xfId="53" applyNumberFormat="1" applyFont="1" applyBorder="1" applyAlignment="1">
      <alignment horizontal="right" vertical="top"/>
    </xf>
    <xf numFmtId="0" fontId="35" fillId="2" borderId="55" xfId="53" applyFont="1" applyBorder="1" applyAlignment="1">
      <alignment horizontal="left" vertical="top" wrapText="1"/>
    </xf>
    <xf numFmtId="164" fontId="35" fillId="2" borderId="66" xfId="53" applyNumberFormat="1" applyFont="1" applyBorder="1" applyAlignment="1">
      <alignment horizontal="right" vertical="top"/>
    </xf>
    <xf numFmtId="165" fontId="35" fillId="2" borderId="67" xfId="53" applyNumberFormat="1" applyFont="1" applyBorder="1" applyAlignment="1">
      <alignment horizontal="right" vertical="top"/>
    </xf>
    <xf numFmtId="164" fontId="35" fillId="2" borderId="67" xfId="53" applyNumberFormat="1" applyFont="1" applyBorder="1" applyAlignment="1">
      <alignment horizontal="right" vertical="top"/>
    </xf>
    <xf numFmtId="0" fontId="35" fillId="2" borderId="59" xfId="53" applyFont="1" applyBorder="1" applyAlignment="1">
      <alignment horizontal="left" vertical="top" wrapText="1"/>
    </xf>
    <xf numFmtId="164" fontId="35" fillId="2" borderId="69" xfId="53" applyNumberFormat="1" applyFont="1" applyBorder="1" applyAlignment="1">
      <alignment horizontal="right" vertical="top"/>
    </xf>
    <xf numFmtId="165" fontId="35" fillId="2" borderId="70" xfId="53" applyNumberFormat="1" applyFont="1" applyBorder="1" applyAlignment="1">
      <alignment horizontal="right" vertical="top"/>
    </xf>
    <xf numFmtId="164" fontId="35" fillId="2" borderId="70" xfId="53" applyNumberFormat="1" applyFont="1" applyBorder="1" applyAlignment="1">
      <alignment horizontal="right" vertical="top"/>
    </xf>
    <xf numFmtId="0" fontId="35" fillId="10" borderId="76" xfId="53" applyFont="1" applyFill="1" applyBorder="1" applyAlignment="1">
      <alignment horizontal="center" wrapText="1"/>
    </xf>
    <xf numFmtId="0" fontId="35" fillId="10" borderId="77" xfId="53" applyFont="1" applyFill="1" applyBorder="1" applyAlignment="1">
      <alignment horizontal="center" wrapText="1"/>
    </xf>
    <xf numFmtId="0" fontId="35" fillId="10" borderId="78" xfId="53" applyFont="1" applyFill="1" applyBorder="1" applyAlignment="1">
      <alignment horizontal="center" wrapText="1"/>
    </xf>
    <xf numFmtId="0" fontId="20" fillId="9" borderId="1" xfId="0" applyFont="1" applyFill="1" applyBorder="1"/>
    <xf numFmtId="0" fontId="10" fillId="0" borderId="0" xfId="0" applyFont="1"/>
    <xf numFmtId="0" fontId="10" fillId="0" borderId="1" xfId="0" applyFont="1" applyBorder="1"/>
    <xf numFmtId="0" fontId="37" fillId="2" borderId="1" xfId="53" applyFont="1" applyBorder="1" applyAlignment="1">
      <alignment horizontal="left" vertical="top" wrapText="1"/>
    </xf>
    <xf numFmtId="0" fontId="38" fillId="5" borderId="1" xfId="49" applyFont="1" applyFill="1" applyBorder="1" applyAlignment="1">
      <alignment vertical="center"/>
    </xf>
    <xf numFmtId="0" fontId="36" fillId="9" borderId="1" xfId="15" applyFont="1" applyFill="1" applyBorder="1" applyAlignment="1">
      <alignment horizontal="left" vertical="top" wrapText="1"/>
    </xf>
    <xf numFmtId="0" fontId="36" fillId="9" borderId="1" xfId="16" applyFont="1" applyFill="1" applyBorder="1" applyAlignment="1">
      <alignment horizontal="left" vertical="top" wrapText="1"/>
    </xf>
    <xf numFmtId="0" fontId="29" fillId="2" borderId="1" xfId="15" applyFont="1" applyFill="1" applyBorder="1" applyAlignment="1">
      <alignment horizontal="left" vertical="top" wrapText="1"/>
    </xf>
    <xf numFmtId="165" fontId="29" fillId="2" borderId="1" xfId="19" applyNumberFormat="1" applyFont="1" applyFill="1" applyBorder="1" applyAlignment="1">
      <alignment horizontal="right" vertical="center"/>
    </xf>
    <xf numFmtId="165" fontId="29" fillId="2" borderId="1" xfId="21" applyNumberFormat="1" applyFont="1" applyFill="1" applyBorder="1" applyAlignment="1">
      <alignment horizontal="right" vertical="center"/>
    </xf>
    <xf numFmtId="0" fontId="29" fillId="2" borderId="1" xfId="16" applyFont="1" applyFill="1" applyBorder="1" applyAlignment="1">
      <alignment horizontal="left" vertical="top" wrapText="1"/>
    </xf>
    <xf numFmtId="165" fontId="29" fillId="2" borderId="1" xfId="23" applyNumberFormat="1" applyFont="1" applyFill="1" applyBorder="1" applyAlignment="1">
      <alignment horizontal="right" vertical="center"/>
    </xf>
    <xf numFmtId="165" fontId="29" fillId="2" borderId="1" xfId="25" applyNumberFormat="1" applyFont="1" applyFill="1" applyBorder="1" applyAlignment="1">
      <alignment horizontal="right" vertical="center"/>
    </xf>
    <xf numFmtId="0" fontId="30" fillId="0" borderId="72" xfId="0" applyFont="1" applyBorder="1"/>
    <xf numFmtId="0" fontId="29" fillId="2" borderId="1" xfId="54" applyFont="1" applyBorder="1" applyAlignment="1">
      <alignment horizontal="left" vertical="top" wrapText="1"/>
    </xf>
    <xf numFmtId="169" fontId="29" fillId="2" borderId="1" xfId="54" applyNumberFormat="1" applyFont="1" applyBorder="1" applyAlignment="1">
      <alignment horizontal="right" vertical="top"/>
    </xf>
    <xf numFmtId="170" fontId="29" fillId="2" borderId="1" xfId="54" applyNumberFormat="1" applyFont="1" applyBorder="1" applyAlignment="1">
      <alignment horizontal="right" vertical="top"/>
    </xf>
    <xf numFmtId="9" fontId="29" fillId="9" borderId="1" xfId="47" applyFont="1" applyFill="1" applyBorder="1" applyAlignment="1">
      <alignment horizontal="right" vertical="center"/>
    </xf>
    <xf numFmtId="9" fontId="10" fillId="9" borderId="1" xfId="47" applyFont="1" applyFill="1" applyBorder="1"/>
    <xf numFmtId="164" fontId="29" fillId="2" borderId="1" xfId="20" applyNumberFormat="1" applyFont="1" applyFill="1" applyBorder="1" applyAlignment="1">
      <alignment horizontal="right" vertical="center"/>
    </xf>
    <xf numFmtId="164" fontId="29" fillId="2" borderId="1" xfId="24" applyNumberFormat="1" applyFont="1" applyFill="1" applyBorder="1" applyAlignment="1">
      <alignment horizontal="right" vertical="center"/>
    </xf>
    <xf numFmtId="0" fontId="3" fillId="10" borderId="79" xfId="13" applyFont="1" applyFill="1" applyBorder="1" applyAlignment="1">
      <alignment horizontal="center" vertical="center" wrapText="1"/>
    </xf>
    <xf numFmtId="165" fontId="3" fillId="2" borderId="18" xfId="19" applyNumberFormat="1" applyFont="1" applyFill="1" applyBorder="1" applyAlignment="1">
      <alignment horizontal="right" vertical="center"/>
    </xf>
    <xf numFmtId="165" fontId="3" fillId="2" borderId="21" xfId="19" applyNumberFormat="1" applyFont="1" applyFill="1" applyBorder="1" applyAlignment="1">
      <alignment horizontal="right" vertical="center"/>
    </xf>
    <xf numFmtId="9" fontId="10" fillId="0" borderId="0" xfId="47" applyFont="1"/>
    <xf numFmtId="0" fontId="4" fillId="5" borderId="1" xfId="56" applyFill="1" applyAlignment="1">
      <alignment vertical="center"/>
    </xf>
    <xf numFmtId="0" fontId="6" fillId="5" borderId="1" xfId="57" applyFill="1" applyBorder="1" applyAlignment="1">
      <alignment vertical="center"/>
    </xf>
    <xf numFmtId="0" fontId="4" fillId="5" borderId="1" xfId="56" applyFill="1" applyBorder="1" applyAlignment="1">
      <alignment vertical="center"/>
    </xf>
    <xf numFmtId="0" fontId="12" fillId="5" borderId="1" xfId="57" applyFont="1" applyFill="1" applyBorder="1" applyAlignment="1">
      <alignment vertical="center"/>
    </xf>
    <xf numFmtId="0" fontId="13" fillId="5" borderId="1" xfId="56" applyFont="1" applyFill="1" applyBorder="1" applyAlignment="1">
      <alignment vertical="center"/>
    </xf>
    <xf numFmtId="0" fontId="4" fillId="2" borderId="1" xfId="56"/>
    <xf numFmtId="0" fontId="40" fillId="2" borderId="1" xfId="56" applyFont="1"/>
    <xf numFmtId="0" fontId="14" fillId="2" borderId="1" xfId="58" applyFont="1" applyBorder="1" applyAlignment="1">
      <alignment horizontal="left"/>
    </xf>
    <xf numFmtId="0" fontId="41" fillId="2" borderId="80" xfId="56" applyFont="1" applyBorder="1"/>
    <xf numFmtId="0" fontId="42" fillId="2" borderId="81" xfId="56" applyFont="1" applyBorder="1"/>
    <xf numFmtId="0" fontId="42" fillId="2" borderId="82" xfId="56" applyFont="1" applyBorder="1"/>
    <xf numFmtId="0" fontId="42" fillId="2" borderId="1" xfId="56" applyFont="1"/>
    <xf numFmtId="0" fontId="41" fillId="2" borderId="83" xfId="56" applyFont="1" applyBorder="1"/>
    <xf numFmtId="0" fontId="42" fillId="2" borderId="1" xfId="56" applyFont="1" applyBorder="1"/>
    <xf numFmtId="0" fontId="4" fillId="2" borderId="84" xfId="56" applyBorder="1"/>
    <xf numFmtId="0" fontId="6" fillId="2" borderId="24" xfId="57"/>
    <xf numFmtId="0" fontId="43" fillId="2" borderId="1" xfId="56" applyFont="1"/>
    <xf numFmtId="0" fontId="44" fillId="2" borderId="1" xfId="59" applyFont="1" applyBorder="1"/>
    <xf numFmtId="0" fontId="6" fillId="2" borderId="1" xfId="59" applyBorder="1"/>
    <xf numFmtId="0" fontId="4" fillId="2" borderId="1" xfId="56" applyBorder="1"/>
    <xf numFmtId="0" fontId="44" fillId="2" borderId="1" xfId="59" applyFont="1"/>
    <xf numFmtId="0" fontId="6" fillId="2" borderId="1" xfId="59"/>
    <xf numFmtId="0" fontId="45" fillId="2" borderId="1" xfId="56" applyFont="1"/>
    <xf numFmtId="0" fontId="0" fillId="2" borderId="1" xfId="56" applyFont="1"/>
    <xf numFmtId="0" fontId="11" fillId="2" borderId="1" xfId="55" applyFont="1" applyFill="1" applyAlignment="1">
      <alignment vertical="center"/>
    </xf>
    <xf numFmtId="0" fontId="47" fillId="5" borderId="85" xfId="57" applyFont="1" applyFill="1" applyBorder="1" applyAlignment="1">
      <alignment vertical="center"/>
    </xf>
    <xf numFmtId="0" fontId="13" fillId="5" borderId="85" xfId="56" applyFont="1" applyFill="1" applyBorder="1" applyAlignment="1">
      <alignment vertical="center"/>
    </xf>
    <xf numFmtId="0" fontId="4" fillId="5" borderId="85" xfId="56" applyFill="1" applyBorder="1" applyAlignment="1">
      <alignment vertical="center"/>
    </xf>
    <xf numFmtId="0" fontId="20" fillId="2" borderId="1" xfId="56" applyFont="1" applyBorder="1"/>
    <xf numFmtId="0" fontId="48" fillId="9" borderId="72" xfId="55" applyFont="1" applyFill="1" applyBorder="1"/>
    <xf numFmtId="0" fontId="20" fillId="5" borderId="72" xfId="56" applyFont="1" applyFill="1" applyBorder="1" applyAlignment="1">
      <alignment vertical="center"/>
    </xf>
    <xf numFmtId="0" fontId="49" fillId="9" borderId="72" xfId="55" applyFont="1" applyFill="1" applyBorder="1"/>
    <xf numFmtId="0" fontId="33" fillId="9" borderId="72" xfId="55" applyFont="1" applyFill="1" applyBorder="1"/>
    <xf numFmtId="0" fontId="20" fillId="2" borderId="72" xfId="56" applyFont="1" applyBorder="1"/>
    <xf numFmtId="0" fontId="20" fillId="2" borderId="1" xfId="56" applyFont="1"/>
    <xf numFmtId="0" fontId="50" fillId="5" borderId="1" xfId="57" applyFont="1" applyFill="1" applyBorder="1" applyAlignment="1">
      <alignment vertical="center"/>
    </xf>
    <xf numFmtId="0" fontId="4" fillId="5" borderId="42" xfId="56" applyFill="1" applyBorder="1" applyAlignment="1">
      <alignment vertical="center"/>
    </xf>
    <xf numFmtId="0" fontId="51" fillId="9" borderId="42" xfId="55" applyFont="1" applyFill="1" applyBorder="1"/>
    <xf numFmtId="0" fontId="52" fillId="9" borderId="42" xfId="55" applyFont="1" applyFill="1" applyBorder="1"/>
    <xf numFmtId="0" fontId="53" fillId="9" borderId="1" xfId="55" applyFont="1" applyFill="1" applyBorder="1"/>
    <xf numFmtId="0" fontId="51" fillId="9" borderId="1" xfId="55" applyFont="1" applyFill="1" applyBorder="1"/>
    <xf numFmtId="0" fontId="52" fillId="9" borderId="1" xfId="55" applyFont="1" applyFill="1" applyBorder="1"/>
    <xf numFmtId="0" fontId="54" fillId="5" borderId="1" xfId="57" applyFont="1" applyFill="1" applyBorder="1" applyAlignment="1">
      <alignment vertical="center"/>
    </xf>
    <xf numFmtId="0" fontId="46" fillId="2" borderId="1" xfId="56" applyFont="1"/>
    <xf numFmtId="0" fontId="55" fillId="2" borderId="1" xfId="56" applyFont="1"/>
    <xf numFmtId="0" fontId="22" fillId="9" borderId="42" xfId="55" applyFont="1" applyFill="1" applyBorder="1"/>
    <xf numFmtId="0" fontId="24" fillId="5" borderId="1" xfId="56" applyFont="1" applyFill="1" applyAlignment="1">
      <alignment vertical="center"/>
    </xf>
    <xf numFmtId="0" fontId="11" fillId="4" borderId="1" xfId="55" applyFont="1" applyAlignment="1">
      <alignment vertical="center"/>
    </xf>
    <xf numFmtId="0" fontId="4" fillId="2" borderId="1" xfId="56" applyFill="1" applyAlignment="1">
      <alignment vertical="center"/>
    </xf>
    <xf numFmtId="0" fontId="56" fillId="2" borderId="1" xfId="56" applyFont="1"/>
    <xf numFmtId="0" fontId="18" fillId="5" borderId="1" xfId="57" applyFont="1" applyFill="1" applyBorder="1" applyAlignment="1">
      <alignment vertical="center"/>
    </xf>
    <xf numFmtId="0" fontId="4" fillId="12" borderId="1" xfId="56" applyFill="1"/>
    <xf numFmtId="0" fontId="57" fillId="2" borderId="1" xfId="56" applyFont="1" applyFill="1" applyBorder="1" applyAlignment="1">
      <alignment horizontal="center" vertical="center" wrapText="1"/>
    </xf>
    <xf numFmtId="0" fontId="57" fillId="2" borderId="1" xfId="56" applyFont="1" applyFill="1" applyBorder="1" applyAlignment="1">
      <alignment horizontal="center" vertical="center"/>
    </xf>
    <xf numFmtId="0" fontId="58" fillId="2" borderId="1" xfId="56" applyFont="1" applyFill="1" applyBorder="1" applyAlignment="1">
      <alignment vertical="center"/>
    </xf>
    <xf numFmtId="10" fontId="58" fillId="2" borderId="1" xfId="61" applyNumberFormat="1" applyFont="1" applyFill="1" applyBorder="1" applyAlignment="1">
      <alignment vertical="center"/>
    </xf>
    <xf numFmtId="0" fontId="4" fillId="2" borderId="1" xfId="56" applyAlignment="1">
      <alignment wrapText="1"/>
    </xf>
    <xf numFmtId="0" fontId="30" fillId="13" borderId="1" xfId="56" applyFont="1" applyFill="1" applyBorder="1" applyAlignment="1">
      <alignment vertical="center" wrapText="1"/>
    </xf>
    <xf numFmtId="0" fontId="30" fillId="13" borderId="1" xfId="56" applyFont="1" applyFill="1" applyBorder="1" applyAlignment="1">
      <alignment horizontal="center" vertical="center"/>
    </xf>
    <xf numFmtId="0" fontId="6" fillId="14" borderId="31" xfId="56" applyFont="1" applyFill="1" applyBorder="1" applyAlignment="1">
      <alignment horizontal="center" vertical="center" wrapText="1"/>
    </xf>
    <xf numFmtId="0" fontId="6" fillId="14" borderId="31" xfId="56" applyFont="1" applyFill="1" applyBorder="1" applyAlignment="1">
      <alignment vertical="center" wrapText="1"/>
    </xf>
    <xf numFmtId="10" fontId="60" fillId="5" borderId="88" xfId="61" applyNumberFormat="1" applyFont="1" applyFill="1" applyBorder="1" applyAlignment="1">
      <alignment vertical="center"/>
    </xf>
    <xf numFmtId="10" fontId="61" fillId="5" borderId="89" xfId="61" applyNumberFormat="1" applyFont="1" applyFill="1" applyBorder="1" applyAlignment="1">
      <alignment vertical="center"/>
    </xf>
    <xf numFmtId="0" fontId="57" fillId="2" borderId="1" xfId="56" applyFont="1" applyFill="1" applyBorder="1" applyAlignment="1">
      <alignment vertical="center"/>
    </xf>
    <xf numFmtId="10" fontId="57" fillId="2" borderId="1" xfId="61" applyNumberFormat="1" applyFont="1" applyFill="1" applyBorder="1" applyAlignment="1">
      <alignment vertical="center"/>
    </xf>
    <xf numFmtId="0" fontId="6" fillId="14" borderId="34" xfId="56" applyFont="1" applyFill="1" applyBorder="1" applyAlignment="1">
      <alignment vertical="center" wrapText="1"/>
    </xf>
    <xf numFmtId="0" fontId="59" fillId="14" borderId="88" xfId="56" applyFont="1" applyFill="1" applyBorder="1" applyAlignment="1">
      <alignment horizontal="left" vertical="center" indent="1"/>
    </xf>
    <xf numFmtId="0" fontId="63" fillId="14" borderId="88" xfId="56" applyFont="1" applyFill="1" applyBorder="1" applyAlignment="1">
      <alignment horizontal="center" vertical="center" wrapText="1"/>
    </xf>
    <xf numFmtId="10" fontId="61" fillId="5" borderId="88" xfId="61" applyNumberFormat="1" applyFont="1" applyFill="1" applyBorder="1" applyAlignment="1">
      <alignment vertical="center"/>
    </xf>
    <xf numFmtId="0" fontId="63" fillId="14" borderId="88" xfId="56" applyFont="1" applyFill="1" applyBorder="1" applyAlignment="1">
      <alignment horizontal="center" vertical="center" wrapText="1" shrinkToFit="1"/>
    </xf>
    <xf numFmtId="0" fontId="4" fillId="15" borderId="1" xfId="56" applyFill="1"/>
    <xf numFmtId="0" fontId="59" fillId="13" borderId="88" xfId="56" applyFont="1" applyFill="1" applyBorder="1" applyAlignment="1">
      <alignment vertical="center"/>
    </xf>
    <xf numFmtId="0" fontId="65" fillId="2" borderId="1" xfId="56" applyFont="1" applyFill="1" applyBorder="1" applyAlignment="1">
      <alignment horizontal="center" vertical="center" wrapText="1"/>
    </xf>
    <xf numFmtId="0" fontId="10" fillId="2" borderId="1" xfId="56" applyFont="1" applyFill="1" applyBorder="1"/>
    <xf numFmtId="0" fontId="64" fillId="2" borderId="1" xfId="56" applyFont="1" applyFill="1" applyBorder="1" applyAlignment="1">
      <alignment horizontal="left" vertical="center" indent="1"/>
    </xf>
    <xf numFmtId="0" fontId="66" fillId="2" borderId="1" xfId="56" applyFont="1" applyFill="1" applyBorder="1" applyAlignment="1">
      <alignment vertical="center"/>
    </xf>
    <xf numFmtId="10" fontId="66" fillId="2" borderId="1" xfId="61" applyNumberFormat="1" applyFont="1" applyFill="1" applyBorder="1" applyAlignment="1">
      <alignment vertical="center"/>
    </xf>
    <xf numFmtId="1" fontId="66" fillId="2" borderId="1" xfId="56" applyNumberFormat="1" applyFont="1" applyFill="1" applyBorder="1" applyAlignment="1">
      <alignment vertical="center"/>
    </xf>
    <xf numFmtId="0" fontId="8" fillId="2" borderId="1" xfId="59" applyFont="1" applyFill="1" applyBorder="1" applyAlignment="1">
      <alignment horizontal="left" vertical="center" indent="1"/>
    </xf>
    <xf numFmtId="3" fontId="57" fillId="2" borderId="1" xfId="56" applyNumberFormat="1" applyFont="1" applyFill="1" applyBorder="1" applyAlignment="1">
      <alignment vertical="center"/>
    </xf>
    <xf numFmtId="0" fontId="10" fillId="2" borderId="1" xfId="56" applyFont="1"/>
    <xf numFmtId="0" fontId="58" fillId="2" borderId="1" xfId="56" applyFont="1" applyFill="1" applyBorder="1" applyAlignment="1">
      <alignment horizontal="center" vertical="center" wrapText="1"/>
    </xf>
    <xf numFmtId="0" fontId="63" fillId="14" borderId="91" xfId="56" applyFont="1" applyFill="1" applyBorder="1" applyAlignment="1">
      <alignment horizontal="center" vertical="center" wrapText="1"/>
    </xf>
    <xf numFmtId="10" fontId="58" fillId="2" borderId="1" xfId="61" applyNumberFormat="1" applyFont="1" applyFill="1" applyBorder="1"/>
    <xf numFmtId="10" fontId="61" fillId="5" borderId="91" xfId="61" applyNumberFormat="1" applyFont="1" applyFill="1" applyBorder="1" applyAlignment="1">
      <alignment vertical="center"/>
    </xf>
    <xf numFmtId="0" fontId="63" fillId="14" borderId="90" xfId="56" applyFont="1" applyFill="1" applyBorder="1" applyAlignment="1">
      <alignment horizontal="center" vertical="center" wrapText="1"/>
    </xf>
    <xf numFmtId="0" fontId="63" fillId="14" borderId="31" xfId="56" applyFont="1" applyFill="1" applyBorder="1" applyAlignment="1">
      <alignment horizontal="center" vertical="center" wrapText="1"/>
    </xf>
    <xf numFmtId="0" fontId="67" fillId="5" borderId="1" xfId="57" applyFont="1" applyFill="1" applyBorder="1" applyAlignment="1">
      <alignment vertical="center"/>
    </xf>
    <xf numFmtId="10" fontId="61" fillId="5" borderId="88" xfId="61" applyNumberFormat="1" applyFont="1" applyFill="1" applyBorder="1" applyAlignment="1">
      <alignment horizontal="right" vertical="center"/>
    </xf>
    <xf numFmtId="10" fontId="4" fillId="2" borderId="31" xfId="56" applyNumberFormat="1" applyBorder="1"/>
    <xf numFmtId="0" fontId="63" fillId="14" borderId="95" xfId="56" applyFont="1" applyFill="1" applyBorder="1" applyAlignment="1">
      <alignment vertical="center"/>
    </xf>
    <xf numFmtId="0" fontId="63" fillId="14" borderId="91" xfId="56" applyFont="1" applyFill="1" applyBorder="1" applyAlignment="1">
      <alignment vertical="center"/>
    </xf>
    <xf numFmtId="0" fontId="63" fillId="14" borderId="92" xfId="56" applyFont="1" applyFill="1" applyBorder="1" applyAlignment="1">
      <alignment vertical="center"/>
    </xf>
    <xf numFmtId="0" fontId="63" fillId="14" borderId="93" xfId="56" applyFont="1" applyFill="1" applyBorder="1" applyAlignment="1">
      <alignment vertical="center"/>
    </xf>
    <xf numFmtId="0" fontId="63" fillId="14" borderId="88" xfId="56" applyFont="1" applyFill="1" applyBorder="1" applyAlignment="1">
      <alignment horizontal="center" vertical="center"/>
    </xf>
    <xf numFmtId="2" fontId="61" fillId="5" borderId="88" xfId="56" applyNumberFormat="1" applyFont="1" applyFill="1" applyBorder="1" applyAlignment="1">
      <alignment vertical="center"/>
    </xf>
    <xf numFmtId="2" fontId="60" fillId="5" borderId="88" xfId="56" applyNumberFormat="1" applyFont="1" applyFill="1" applyBorder="1" applyAlignment="1">
      <alignment vertical="center"/>
    </xf>
    <xf numFmtId="2" fontId="58" fillId="2" borderId="1" xfId="56" applyNumberFormat="1" applyFont="1" applyFill="1" applyBorder="1" applyAlignment="1">
      <alignment vertical="center"/>
    </xf>
    <xf numFmtId="0" fontId="4" fillId="2" borderId="99" xfId="56" applyBorder="1" applyAlignment="1"/>
    <xf numFmtId="0" fontId="4" fillId="2" borderId="96" xfId="56" applyBorder="1" applyAlignment="1"/>
    <xf numFmtId="0" fontId="63" fillId="14" borderId="91" xfId="56" applyFont="1" applyFill="1" applyBorder="1" applyAlignment="1">
      <alignment vertical="center" wrapText="1"/>
    </xf>
    <xf numFmtId="0" fontId="63" fillId="14" borderId="88" xfId="56" applyFont="1" applyFill="1" applyBorder="1" applyAlignment="1">
      <alignment vertical="center" wrapText="1"/>
    </xf>
    <xf numFmtId="0" fontId="65" fillId="2" borderId="1" xfId="56" applyFont="1" applyFill="1" applyBorder="1" applyAlignment="1">
      <alignment horizontal="center" vertical="center"/>
    </xf>
    <xf numFmtId="9" fontId="64" fillId="2" borderId="1" xfId="61" applyFont="1" applyFill="1" applyBorder="1" applyAlignment="1">
      <alignment horizontal="left" vertical="center" indent="1"/>
    </xf>
    <xf numFmtId="0" fontId="9" fillId="11" borderId="90" xfId="62" applyFont="1" applyBorder="1" applyAlignment="1">
      <alignment vertical="center"/>
    </xf>
    <xf numFmtId="0" fontId="9" fillId="11" borderId="100" xfId="62" applyFont="1" applyBorder="1" applyAlignment="1">
      <alignment vertical="center"/>
    </xf>
    <xf numFmtId="0" fontId="9" fillId="11" borderId="89" xfId="62" applyFont="1" applyBorder="1" applyAlignment="1">
      <alignment vertical="center"/>
    </xf>
    <xf numFmtId="0" fontId="63" fillId="14" borderId="88" xfId="56" applyFont="1" applyFill="1" applyBorder="1" applyAlignment="1">
      <alignment horizontal="left" vertical="center" indent="1"/>
    </xf>
    <xf numFmtId="10" fontId="0" fillId="2" borderId="1" xfId="61" applyNumberFormat="1" applyFont="1"/>
    <xf numFmtId="0" fontId="63" fillId="14" borderId="101" xfId="56" applyFont="1" applyFill="1" applyBorder="1" applyAlignment="1">
      <alignment vertical="center" wrapText="1"/>
    </xf>
    <xf numFmtId="0" fontId="63" fillId="14" borderId="31" xfId="56" applyFont="1" applyFill="1" applyBorder="1" applyAlignment="1">
      <alignment vertical="center" wrapText="1"/>
    </xf>
    <xf numFmtId="0" fontId="63" fillId="14" borderId="91" xfId="56" applyFont="1" applyFill="1" applyBorder="1" applyAlignment="1">
      <alignment horizontal="left" vertical="center" indent="1"/>
    </xf>
    <xf numFmtId="0" fontId="65" fillId="2" borderId="1" xfId="56" applyFont="1" applyFill="1" applyBorder="1" applyAlignment="1">
      <alignment horizontal="left" vertical="center" indent="1"/>
    </xf>
    <xf numFmtId="0" fontId="62" fillId="13" borderId="91" xfId="56" applyFont="1" applyFill="1" applyBorder="1" applyAlignment="1">
      <alignment horizontal="center" vertical="center" wrapText="1"/>
    </xf>
    <xf numFmtId="0" fontId="62" fillId="13" borderId="92" xfId="56" applyFont="1" applyFill="1" applyBorder="1" applyAlignment="1">
      <alignment horizontal="center" vertical="center" wrapText="1"/>
    </xf>
    <xf numFmtId="0" fontId="62" fillId="13" borderId="94" xfId="56" applyFont="1" applyFill="1" applyBorder="1" applyAlignment="1">
      <alignment horizontal="center" vertical="center" wrapText="1"/>
    </xf>
    <xf numFmtId="10" fontId="61" fillId="5" borderId="90" xfId="61" applyNumberFormat="1" applyFont="1" applyFill="1" applyBorder="1" applyAlignment="1">
      <alignment horizontal="center" vertical="center"/>
    </xf>
    <xf numFmtId="10" fontId="61" fillId="5" borderId="89" xfId="61" applyNumberFormat="1" applyFont="1" applyFill="1" applyBorder="1" applyAlignment="1">
      <alignment horizontal="center" vertical="center"/>
    </xf>
    <xf numFmtId="0" fontId="41" fillId="2" borderId="102" xfId="56" applyFont="1" applyBorder="1"/>
    <xf numFmtId="0" fontId="4" fillId="2" borderId="103" xfId="56" applyBorder="1"/>
    <xf numFmtId="0" fontId="4" fillId="2" borderId="104" xfId="56" applyBorder="1"/>
    <xf numFmtId="0" fontId="0" fillId="0" borderId="1" xfId="0" applyBorder="1"/>
    <xf numFmtId="164" fontId="35" fillId="2" borderId="1" xfId="53" applyNumberFormat="1" applyFont="1" applyBorder="1" applyAlignment="1">
      <alignment horizontal="right" vertical="top"/>
    </xf>
    <xf numFmtId="0" fontId="29" fillId="2" borderId="1" xfId="53" applyFont="1" applyBorder="1" applyAlignment="1">
      <alignment horizontal="left" vertical="top" wrapText="1"/>
    </xf>
    <xf numFmtId="165" fontId="29" fillId="2" borderId="1" xfId="53" applyNumberFormat="1" applyFont="1" applyBorder="1" applyAlignment="1">
      <alignment horizontal="right" vertical="top"/>
    </xf>
    <xf numFmtId="164" fontId="29" fillId="2" borderId="1" xfId="53" applyNumberFormat="1" applyFont="1" applyBorder="1" applyAlignment="1">
      <alignment horizontal="right" vertical="top"/>
    </xf>
    <xf numFmtId="0" fontId="20" fillId="0" borderId="0" xfId="0" applyFont="1"/>
    <xf numFmtId="0" fontId="20" fillId="0" borderId="1" xfId="0" applyFont="1" applyBorder="1"/>
    <xf numFmtId="165" fontId="36" fillId="2" borderId="1" xfId="53" applyNumberFormat="1" applyFont="1" applyBorder="1" applyAlignment="1">
      <alignment horizontal="right" vertical="top"/>
    </xf>
    <xf numFmtId="0" fontId="14" fillId="2" borderId="1" xfId="58" applyFont="1" applyBorder="1" applyAlignment="1"/>
    <xf numFmtId="0" fontId="10" fillId="2" borderId="1" xfId="56" applyFont="1" applyBorder="1"/>
    <xf numFmtId="0" fontId="68" fillId="2" borderId="1" xfId="63" applyFont="1" applyBorder="1"/>
    <xf numFmtId="0" fontId="29" fillId="2" borderId="1" xfId="63" applyFont="1" applyBorder="1" applyAlignment="1">
      <alignment horizontal="left" vertical="top" wrapText="1"/>
    </xf>
    <xf numFmtId="165" fontId="29" fillId="2" borderId="1" xfId="63" applyNumberFormat="1" applyFont="1" applyBorder="1" applyAlignment="1">
      <alignment horizontal="right" vertical="center"/>
    </xf>
    <xf numFmtId="164" fontId="29" fillId="2" borderId="1" xfId="63" applyNumberFormat="1" applyFont="1" applyBorder="1" applyAlignment="1">
      <alignment horizontal="right" vertical="center"/>
    </xf>
    <xf numFmtId="166" fontId="29" fillId="2" borderId="1" xfId="63" applyNumberFormat="1" applyFont="1" applyBorder="1" applyAlignment="1">
      <alignment horizontal="right" vertical="center"/>
    </xf>
    <xf numFmtId="0" fontId="69" fillId="2" borderId="1" xfId="56" applyFont="1" applyBorder="1"/>
    <xf numFmtId="164" fontId="68" fillId="2" borderId="1" xfId="63" applyNumberFormat="1" applyFont="1" applyBorder="1" applyAlignment="1">
      <alignment horizontal="right" vertical="center"/>
    </xf>
    <xf numFmtId="10" fontId="69" fillId="2" borderId="1" xfId="56" applyNumberFormat="1" applyFont="1" applyBorder="1"/>
    <xf numFmtId="0" fontId="39" fillId="2" borderId="1" xfId="63" applyFont="1" applyBorder="1" applyAlignment="1">
      <alignment vertical="center" wrapText="1"/>
    </xf>
    <xf numFmtId="0" fontId="70" fillId="2" borderId="1" xfId="63" applyFont="1" applyBorder="1" applyAlignment="1">
      <alignment vertical="center" wrapText="1"/>
    </xf>
    <xf numFmtId="9" fontId="29" fillId="2" borderId="1" xfId="61" applyFont="1" applyBorder="1" applyAlignment="1">
      <alignment horizontal="right" vertical="center"/>
    </xf>
    <xf numFmtId="0" fontId="29" fillId="2" borderId="1" xfId="63" applyFont="1" applyBorder="1" applyAlignment="1">
      <alignment horizontal="center" wrapText="1"/>
    </xf>
    <xf numFmtId="170" fontId="29" fillId="2" borderId="1" xfId="63" applyNumberFormat="1" applyFont="1" applyBorder="1" applyAlignment="1">
      <alignment horizontal="right" vertical="center"/>
    </xf>
    <xf numFmtId="0" fontId="8" fillId="6" borderId="35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11" fillId="4" borderId="0" xfId="51" applyFont="1" applyAlignment="1">
      <alignment horizontal="center" vertical="center"/>
    </xf>
    <xf numFmtId="0" fontId="14" fillId="0" borderId="1" xfId="48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0" fillId="8" borderId="28" xfId="51" applyFont="1" applyFill="1" applyBorder="1" applyAlignment="1">
      <alignment horizontal="left" wrapText="1"/>
    </xf>
    <xf numFmtId="0" fontId="20" fillId="8" borderId="29" xfId="51" applyFont="1" applyFill="1" applyBorder="1" applyAlignment="1">
      <alignment horizontal="left" wrapText="1"/>
    </xf>
    <xf numFmtId="0" fontId="20" fillId="8" borderId="32" xfId="51" applyFont="1" applyFill="1" applyBorder="1" applyAlignment="1">
      <alignment horizontal="left" wrapText="1"/>
    </xf>
    <xf numFmtId="0" fontId="20" fillId="8" borderId="33" xfId="51" applyFont="1" applyFill="1" applyBorder="1" applyAlignment="1">
      <alignment horizontal="left" wrapText="1"/>
    </xf>
    <xf numFmtId="0" fontId="21" fillId="8" borderId="32" xfId="51" applyFont="1" applyFill="1" applyBorder="1" applyAlignment="1">
      <alignment horizontal="left" wrapText="1"/>
    </xf>
    <xf numFmtId="0" fontId="21" fillId="8" borderId="33" xfId="51" applyFont="1" applyFill="1" applyBorder="1" applyAlignment="1">
      <alignment horizontal="left" wrapText="1"/>
    </xf>
    <xf numFmtId="0" fontId="11" fillId="4" borderId="1" xfId="55" applyFont="1" applyAlignment="1">
      <alignment horizontal="center" vertical="center"/>
    </xf>
    <xf numFmtId="0" fontId="14" fillId="2" borderId="1" xfId="58" applyFont="1" applyBorder="1" applyAlignment="1">
      <alignment horizontal="left"/>
    </xf>
    <xf numFmtId="0" fontId="29" fillId="2" borderId="1" xfId="63" applyFont="1" applyBorder="1" applyAlignment="1">
      <alignment horizontal="left" vertical="top" wrapText="1"/>
    </xf>
    <xf numFmtId="0" fontId="29" fillId="2" borderId="1" xfId="63" applyFont="1" applyBorder="1" applyAlignment="1">
      <alignment horizontal="left" wrapText="1"/>
    </xf>
    <xf numFmtId="0" fontId="39" fillId="2" borderId="1" xfId="63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7" fillId="2" borderId="1" xfId="53" applyFont="1" applyBorder="1" applyAlignment="1">
      <alignment horizontal="center" vertical="center" wrapText="1"/>
    </xf>
    <xf numFmtId="0" fontId="35" fillId="10" borderId="51" xfId="53" applyFont="1" applyFill="1" applyBorder="1" applyAlignment="1">
      <alignment horizontal="left" wrapText="1"/>
    </xf>
    <xf numFmtId="0" fontId="35" fillId="10" borderId="55" xfId="53" applyFont="1" applyFill="1" applyBorder="1" applyAlignment="1">
      <alignment horizontal="left" wrapText="1"/>
    </xf>
    <xf numFmtId="0" fontId="35" fillId="10" borderId="59" xfId="53" applyFont="1" applyFill="1" applyBorder="1" applyAlignment="1">
      <alignment horizontal="left" wrapText="1"/>
    </xf>
    <xf numFmtId="0" fontId="35" fillId="10" borderId="52" xfId="53" applyFont="1" applyFill="1" applyBorder="1" applyAlignment="1">
      <alignment horizontal="center" wrapText="1"/>
    </xf>
    <xf numFmtId="0" fontId="35" fillId="10" borderId="53" xfId="53" applyFont="1" applyFill="1" applyBorder="1" applyAlignment="1">
      <alignment horizontal="center" wrapText="1"/>
    </xf>
    <xf numFmtId="0" fontId="35" fillId="10" borderId="54" xfId="53" applyFont="1" applyFill="1" applyBorder="1" applyAlignment="1">
      <alignment horizontal="center" wrapText="1"/>
    </xf>
    <xf numFmtId="0" fontId="35" fillId="10" borderId="73" xfId="53" applyFont="1" applyFill="1" applyBorder="1" applyAlignment="1">
      <alignment horizontal="center" wrapText="1"/>
    </xf>
    <xf numFmtId="0" fontId="35" fillId="10" borderId="74" xfId="53" applyFont="1" applyFill="1" applyBorder="1" applyAlignment="1">
      <alignment horizontal="center" wrapText="1"/>
    </xf>
    <xf numFmtId="0" fontId="35" fillId="10" borderId="75" xfId="53" applyFont="1" applyFill="1" applyBorder="1" applyAlignment="1">
      <alignment horizontal="center" wrapText="1"/>
    </xf>
    <xf numFmtId="0" fontId="3" fillId="10" borderId="9" xfId="33" applyFont="1" applyFill="1" applyBorder="1" applyAlignment="1">
      <alignment horizontal="center" vertical="center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3" fillId="10" borderId="45" xfId="6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3" fillId="10" borderId="47" xfId="10" applyFont="1" applyFill="1" applyBorder="1" applyAlignment="1">
      <alignment horizontal="center" vertical="center" wrapText="1"/>
    </xf>
    <xf numFmtId="0" fontId="3" fillId="10" borderId="48" xfId="10" applyFont="1" applyFill="1" applyBorder="1" applyAlignment="1">
      <alignment horizontal="center" vertical="center" wrapText="1"/>
    </xf>
    <xf numFmtId="0" fontId="3" fillId="10" borderId="49" xfId="10" applyFont="1" applyFill="1" applyBorder="1" applyAlignment="1">
      <alignment horizontal="center" vertical="center" wrapText="1"/>
    </xf>
    <xf numFmtId="0" fontId="3" fillId="10" borderId="50" xfId="10" applyFont="1" applyFill="1" applyBorder="1" applyAlignment="1">
      <alignment horizontal="center" vertical="center" wrapText="1"/>
    </xf>
    <xf numFmtId="0" fontId="27" fillId="2" borderId="1" xfId="52" applyFont="1" applyBorder="1" applyAlignment="1">
      <alignment horizontal="center" vertical="center" wrapText="1"/>
    </xf>
    <xf numFmtId="0" fontId="28" fillId="10" borderId="51" xfId="52" applyFont="1" applyFill="1" applyBorder="1" applyAlignment="1">
      <alignment horizontal="left" wrapText="1"/>
    </xf>
    <xf numFmtId="0" fontId="28" fillId="10" borderId="55" xfId="52" applyFont="1" applyFill="1" applyBorder="1" applyAlignment="1">
      <alignment horizontal="left" wrapText="1"/>
    </xf>
    <xf numFmtId="0" fontId="28" fillId="10" borderId="59" xfId="52" applyFont="1" applyFill="1" applyBorder="1" applyAlignment="1">
      <alignment horizontal="left" wrapText="1"/>
    </xf>
    <xf numFmtId="0" fontId="28" fillId="10" borderId="52" xfId="52" applyFont="1" applyFill="1" applyBorder="1" applyAlignment="1">
      <alignment horizontal="center" wrapText="1"/>
    </xf>
    <xf numFmtId="0" fontId="28" fillId="10" borderId="53" xfId="52" applyFont="1" applyFill="1" applyBorder="1" applyAlignment="1">
      <alignment horizontal="center" wrapText="1"/>
    </xf>
    <xf numFmtId="0" fontId="28" fillId="10" borderId="54" xfId="52" applyFont="1" applyFill="1" applyBorder="1" applyAlignment="1">
      <alignment horizontal="center" wrapText="1"/>
    </xf>
    <xf numFmtId="0" fontId="28" fillId="10" borderId="56" xfId="52" applyFont="1" applyFill="1" applyBorder="1" applyAlignment="1">
      <alignment horizontal="center" wrapText="1"/>
    </xf>
    <xf numFmtId="0" fontId="28" fillId="10" borderId="57" xfId="52" applyFont="1" applyFill="1" applyBorder="1" applyAlignment="1">
      <alignment horizontal="center" wrapText="1"/>
    </xf>
    <xf numFmtId="0" fontId="28" fillId="10" borderId="58" xfId="52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9" fillId="2" borderId="1" xfId="54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2" borderId="1" xfId="62" applyFont="1" applyFill="1" applyBorder="1" applyAlignment="1">
      <alignment horizontal="center" vertical="center"/>
    </xf>
    <xf numFmtId="0" fontId="65" fillId="2" borderId="1" xfId="56" applyFont="1" applyFill="1" applyBorder="1" applyAlignment="1">
      <alignment horizontal="center" vertical="center" wrapText="1"/>
    </xf>
    <xf numFmtId="0" fontId="65" fillId="2" borderId="1" xfId="56" applyFont="1" applyFill="1" applyBorder="1" applyAlignment="1">
      <alignment horizontal="center" vertical="center"/>
    </xf>
    <xf numFmtId="0" fontId="9" fillId="11" borderId="98" xfId="62" applyFont="1" applyBorder="1" applyAlignment="1">
      <alignment horizontal="center" vertical="center"/>
    </xf>
    <xf numFmtId="0" fontId="9" fillId="11" borderId="1" xfId="62" applyFont="1" applyBorder="1" applyAlignment="1">
      <alignment horizontal="center" vertical="center"/>
    </xf>
    <xf numFmtId="0" fontId="38" fillId="13" borderId="97" xfId="56" applyFont="1" applyFill="1" applyBorder="1" applyAlignment="1">
      <alignment horizontal="center" vertical="center" wrapText="1"/>
    </xf>
    <xf numFmtId="0" fontId="38" fillId="13" borderId="95" xfId="56" applyFont="1" applyFill="1" applyBorder="1" applyAlignment="1">
      <alignment horizontal="center" vertical="center" wrapText="1"/>
    </xf>
    <xf numFmtId="0" fontId="63" fillId="14" borderId="88" xfId="56" applyFont="1" applyFill="1" applyBorder="1" applyAlignment="1">
      <alignment horizontal="center" vertical="center" wrapText="1"/>
    </xf>
    <xf numFmtId="0" fontId="57" fillId="2" borderId="1" xfId="56" applyFont="1" applyFill="1" applyBorder="1" applyAlignment="1">
      <alignment horizontal="center" vertical="center" wrapText="1"/>
    </xf>
    <xf numFmtId="10" fontId="61" fillId="5" borderId="90" xfId="61" applyNumberFormat="1" applyFont="1" applyFill="1" applyBorder="1" applyAlignment="1">
      <alignment horizontal="center" vertical="center"/>
    </xf>
    <xf numFmtId="10" fontId="61" fillId="5" borderId="89" xfId="61" applyNumberFormat="1" applyFont="1" applyFill="1" applyBorder="1" applyAlignment="1">
      <alignment horizontal="center" vertical="center"/>
    </xf>
    <xf numFmtId="0" fontId="63" fillId="14" borderId="90" xfId="56" applyFont="1" applyFill="1" applyBorder="1" applyAlignment="1">
      <alignment horizontal="center" vertical="center" wrapText="1"/>
    </xf>
    <xf numFmtId="0" fontId="63" fillId="14" borderId="89" xfId="56" applyFont="1" applyFill="1" applyBorder="1" applyAlignment="1">
      <alignment horizontal="center" vertical="center" wrapText="1"/>
    </xf>
    <xf numFmtId="0" fontId="62" fillId="13" borderId="95" xfId="56" applyFont="1" applyFill="1" applyBorder="1" applyAlignment="1">
      <alignment horizontal="center" vertical="center" wrapText="1"/>
    </xf>
    <xf numFmtId="0" fontId="59" fillId="14" borderId="91" xfId="56" applyFont="1" applyFill="1" applyBorder="1" applyAlignment="1">
      <alignment horizontal="center" vertical="center"/>
    </xf>
    <xf numFmtId="0" fontId="59" fillId="14" borderId="92" xfId="56" applyFont="1" applyFill="1" applyBorder="1" applyAlignment="1">
      <alignment horizontal="center" vertical="center"/>
    </xf>
    <xf numFmtId="0" fontId="59" fillId="14" borderId="93" xfId="56" applyFont="1" applyFill="1" applyBorder="1" applyAlignment="1">
      <alignment horizontal="center" vertical="center"/>
    </xf>
    <xf numFmtId="0" fontId="4" fillId="13" borderId="90" xfId="56" applyFill="1" applyBorder="1" applyAlignment="1">
      <alignment horizontal="center" vertical="center"/>
    </xf>
    <xf numFmtId="0" fontId="4" fillId="13" borderId="89" xfId="56" applyFill="1" applyBorder="1" applyAlignment="1">
      <alignment horizontal="center" vertical="center"/>
    </xf>
    <xf numFmtId="0" fontId="4" fillId="2" borderId="95" xfId="56" applyBorder="1" applyAlignment="1">
      <alignment horizontal="center"/>
    </xf>
    <xf numFmtId="0" fontId="59" fillId="13" borderId="90" xfId="56" applyFont="1" applyFill="1" applyBorder="1" applyAlignment="1">
      <alignment horizontal="center" vertical="center"/>
    </xf>
    <xf numFmtId="0" fontId="59" fillId="13" borderId="89" xfId="56" applyFont="1" applyFill="1" applyBorder="1" applyAlignment="1">
      <alignment horizontal="center" vertical="center"/>
    </xf>
    <xf numFmtId="0" fontId="62" fillId="13" borderId="86" xfId="56" applyFont="1" applyFill="1" applyBorder="1" applyAlignment="1">
      <alignment horizontal="center" vertical="center" wrapText="1"/>
    </xf>
    <xf numFmtId="0" fontId="62" fillId="13" borderId="87" xfId="56" applyFont="1" applyFill="1" applyBorder="1" applyAlignment="1">
      <alignment horizontal="center" vertical="center" wrapText="1"/>
    </xf>
    <xf numFmtId="0" fontId="62" fillId="13" borderId="30" xfId="56" applyFont="1" applyFill="1" applyBorder="1" applyAlignment="1">
      <alignment horizontal="center" vertical="center" wrapText="1"/>
    </xf>
    <xf numFmtId="0" fontId="57" fillId="2" borderId="1" xfId="56" applyFont="1" applyFill="1" applyBorder="1" applyAlignment="1">
      <alignment horizontal="center" vertical="center"/>
    </xf>
    <xf numFmtId="0" fontId="59" fillId="14" borderId="86" xfId="56" applyFont="1" applyFill="1" applyBorder="1" applyAlignment="1">
      <alignment horizontal="center" vertical="center" wrapText="1"/>
    </xf>
    <xf numFmtId="0" fontId="59" fillId="14" borderId="87" xfId="56" applyFont="1" applyFill="1" applyBorder="1" applyAlignment="1">
      <alignment horizontal="center" vertical="center" wrapText="1"/>
    </xf>
    <xf numFmtId="0" fontId="59" fillId="14" borderId="30" xfId="56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26" fillId="2" borderId="1" xfId="52" applyFont="1" applyBorder="1" applyAlignment="1">
      <alignment horizontal="center" vertical="center"/>
    </xf>
    <xf numFmtId="168" fontId="28" fillId="2" borderId="67" xfId="47" applyNumberFormat="1" applyFont="1" applyFill="1" applyBorder="1" applyAlignment="1">
      <alignment horizontal="right" vertical="top"/>
    </xf>
    <xf numFmtId="0" fontId="26" fillId="10" borderId="105" xfId="52" applyFont="1" applyFill="1" applyBorder="1" applyAlignment="1">
      <alignment horizontal="center" vertical="center"/>
    </xf>
    <xf numFmtId="0" fontId="28" fillId="10" borderId="106" xfId="52" applyFont="1" applyFill="1" applyBorder="1" applyAlignment="1">
      <alignment horizontal="center" wrapText="1"/>
    </xf>
    <xf numFmtId="0" fontId="28" fillId="10" borderId="107" xfId="52" applyFont="1" applyFill="1" applyBorder="1" applyAlignment="1">
      <alignment horizontal="center" wrapText="1"/>
    </xf>
    <xf numFmtId="0" fontId="26" fillId="10" borderId="108" xfId="52" applyFill="1" applyBorder="1" applyAlignment="1">
      <alignment horizontal="center" vertical="center" wrapText="1"/>
    </xf>
    <xf numFmtId="0" fontId="26" fillId="10" borderId="55" xfId="52" applyFont="1" applyFill="1" applyBorder="1" applyAlignment="1">
      <alignment horizontal="center" vertical="center"/>
    </xf>
    <xf numFmtId="0" fontId="26" fillId="10" borderId="59" xfId="52" applyFont="1" applyFill="1" applyBorder="1" applyAlignment="1">
      <alignment horizontal="center" vertical="center"/>
    </xf>
    <xf numFmtId="0" fontId="26" fillId="10" borderId="109" xfId="52" applyFont="1" applyFill="1" applyBorder="1" applyAlignment="1">
      <alignment horizontal="center" vertical="center"/>
    </xf>
    <xf numFmtId="0" fontId="28" fillId="10" borderId="110" xfId="52" applyFont="1" applyFill="1" applyBorder="1" applyAlignment="1">
      <alignment horizontal="center" wrapText="1"/>
    </xf>
    <xf numFmtId="0" fontId="26" fillId="10" borderId="111" xfId="52" applyFont="1" applyFill="1" applyBorder="1" applyAlignment="1">
      <alignment horizontal="center" vertical="center"/>
    </xf>
    <xf numFmtId="0" fontId="28" fillId="10" borderId="112" xfId="52" applyFont="1" applyFill="1" applyBorder="1" applyAlignment="1">
      <alignment horizontal="center" wrapText="1"/>
    </xf>
    <xf numFmtId="0" fontId="26" fillId="10" borderId="113" xfId="52" applyFont="1" applyFill="1" applyBorder="1" applyAlignment="1">
      <alignment horizontal="center" vertical="center"/>
    </xf>
    <xf numFmtId="0" fontId="28" fillId="10" borderId="114" xfId="52" applyFont="1" applyFill="1" applyBorder="1" applyAlignment="1">
      <alignment horizontal="center" wrapText="1"/>
    </xf>
    <xf numFmtId="0" fontId="28" fillId="10" borderId="115" xfId="52" applyFont="1" applyFill="1" applyBorder="1" applyAlignment="1">
      <alignment horizontal="center" wrapText="1"/>
    </xf>
    <xf numFmtId="0" fontId="28" fillId="10" borderId="116" xfId="52" applyFont="1" applyFill="1" applyBorder="1" applyAlignment="1">
      <alignment horizontal="center" wrapText="1"/>
    </xf>
    <xf numFmtId="168" fontId="28" fillId="2" borderId="64" xfId="47" applyNumberFormat="1" applyFont="1" applyFill="1" applyBorder="1" applyAlignment="1">
      <alignment horizontal="right" vertical="top"/>
    </xf>
    <xf numFmtId="168" fontId="28" fillId="2" borderId="65" xfId="47" applyNumberFormat="1" applyFont="1" applyFill="1" applyBorder="1" applyAlignment="1">
      <alignment horizontal="right" vertical="top"/>
    </xf>
    <xf numFmtId="168" fontId="28" fillId="2" borderId="68" xfId="47" applyNumberFormat="1" applyFont="1" applyFill="1" applyBorder="1" applyAlignment="1">
      <alignment horizontal="right" vertical="top"/>
    </xf>
    <xf numFmtId="168" fontId="28" fillId="2" borderId="70" xfId="47" applyNumberFormat="1" applyFont="1" applyFill="1" applyBorder="1" applyAlignment="1">
      <alignment horizontal="right" vertical="top"/>
    </xf>
    <xf numFmtId="168" fontId="28" fillId="2" borderId="71" xfId="47" applyNumberFormat="1" applyFont="1" applyFill="1" applyBorder="1" applyAlignment="1">
      <alignment horizontal="right" vertical="top"/>
    </xf>
    <xf numFmtId="0" fontId="26" fillId="2" borderId="1" xfId="52"/>
    <xf numFmtId="0" fontId="3" fillId="10" borderId="7" xfId="7" applyFont="1" applyFill="1" applyBorder="1" applyAlignment="1">
      <alignment horizontal="center" vertical="center" wrapText="1"/>
    </xf>
    <xf numFmtId="0" fontId="3" fillId="10" borderId="13" xfId="13" applyFont="1" applyFill="1" applyBorder="1" applyAlignment="1">
      <alignment horizontal="center" vertical="center" wrapText="1"/>
    </xf>
    <xf numFmtId="4" fontId="3" fillId="2" borderId="16" xfId="35" applyNumberFormat="1" applyFont="1" applyFill="1" applyBorder="1" applyAlignment="1">
      <alignment horizontal="right" vertical="center"/>
    </xf>
    <xf numFmtId="4" fontId="3" fillId="2" borderId="19" xfId="37" applyNumberFormat="1" applyFont="1" applyFill="1" applyBorder="1" applyAlignment="1">
      <alignment horizontal="right" vertical="center"/>
    </xf>
    <xf numFmtId="4" fontId="3" fillId="2" borderId="22" xfId="39" applyNumberFormat="1" applyFont="1" applyFill="1" applyBorder="1" applyAlignment="1">
      <alignment horizontal="right" vertical="center"/>
    </xf>
  </cellXfs>
  <cellStyles count="64">
    <cellStyle name="40% - Èmfasi1 2" xfId="62"/>
    <cellStyle name="Èmfasi1" xfId="51" builtinId="29"/>
    <cellStyle name="Èmfasi1 2" xfId="55"/>
    <cellStyle name="Euro" xfId="60"/>
    <cellStyle name="Normal" xfId="0" builtinId="0"/>
    <cellStyle name="Normal 2" xfId="56"/>
    <cellStyle name="Normal_270" xfId="63"/>
    <cellStyle name="Normal_Gràfics" xfId="54"/>
    <cellStyle name="Normal_Taules" xfId="52"/>
    <cellStyle name="Normal_Taules_1" xfId="53"/>
    <cellStyle name="Percentatge" xfId="47" builtinId="5"/>
    <cellStyle name="Percentatge 2" xfId="61"/>
    <cellStyle name="Resultat" xfId="50" builtinId="21"/>
    <cellStyle name="style1406632736024" xfId="1"/>
    <cellStyle name="style1406632736047" xfId="2"/>
    <cellStyle name="style1406632736133" xfId="3"/>
    <cellStyle name="style1406632736151" xfId="4"/>
    <cellStyle name="style1406632736169" xfId="5"/>
    <cellStyle name="style1406632736188" xfId="6"/>
    <cellStyle name="style1406632736206" xfId="7"/>
    <cellStyle name="style1406632736224" xfId="8"/>
    <cellStyle name="style1406632736242" xfId="9"/>
    <cellStyle name="style1406632736260" xfId="10"/>
    <cellStyle name="style1406632736279" xfId="11"/>
    <cellStyle name="style1406632736296" xfId="12"/>
    <cellStyle name="style1406632736315" xfId="13"/>
    <cellStyle name="style1406632736333" xfId="14"/>
    <cellStyle name="style1406632736351" xfId="15"/>
    <cellStyle name="style1406632736365" xfId="16"/>
    <cellStyle name="style1406632736379" xfId="17"/>
    <cellStyle name="style1406632736394" xfId="18"/>
    <cellStyle name="style1406632736412" xfId="19"/>
    <cellStyle name="style1406632736430" xfId="20"/>
    <cellStyle name="style1406632736444" xfId="21"/>
    <cellStyle name="style1406632736462" xfId="22"/>
    <cellStyle name="style1406632736480" xfId="23"/>
    <cellStyle name="style1406632736499" xfId="24"/>
    <cellStyle name="style1406632736513" xfId="25"/>
    <cellStyle name="style1406632736531" xfId="26"/>
    <cellStyle name="style1406632736550" xfId="27"/>
    <cellStyle name="style1406632736568" xfId="28"/>
    <cellStyle name="style1406632736583" xfId="29"/>
    <cellStyle name="style1406632736604" xfId="30"/>
    <cellStyle name="style1406632736639" xfId="31"/>
    <cellStyle name="style1406632736657" xfId="32"/>
    <cellStyle name="style1406632736734" xfId="33"/>
    <cellStyle name="style1406632736794" xfId="34"/>
    <cellStyle name="style1406632736849" xfId="35"/>
    <cellStyle name="style1406632736864" xfId="36"/>
    <cellStyle name="style1406632736878" xfId="37"/>
    <cellStyle name="style1406632736893" xfId="38"/>
    <cellStyle name="style1406632736908" xfId="39"/>
    <cellStyle name="style1406632736923" xfId="40"/>
    <cellStyle name="style1406632736940" xfId="41"/>
    <cellStyle name="style1406632736966" xfId="42"/>
    <cellStyle name="style1406632736989" xfId="43"/>
    <cellStyle name="style1406632737047" xfId="44"/>
    <cellStyle name="style1406632737063" xfId="45"/>
    <cellStyle name="style1406632737079" xfId="46"/>
    <cellStyle name="Títol 2" xfId="48" builtinId="17"/>
    <cellStyle name="Títol 2 2" xfId="58"/>
    <cellStyle name="Títol 3" xfId="49" builtinId="18"/>
    <cellStyle name="Títol 3 2" xfId="57"/>
    <cellStyle name="Títol 4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1089086783535224E-3"/>
          <c:y val="0.21807877894073682"/>
          <c:w val="0.59787999999999997"/>
          <c:h val="0.583992783608482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Resum!$X$11:$X$12</c:f>
              <c:strCache>
                <c:ptCount val="1"/>
                <c:pt idx="0">
                  <c:v>Treballo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Resum!$W$13:$W$15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Resum!$X$13:$X$15</c:f>
              <c:numCache>
                <c:formatCode>###0.0%</c:formatCode>
                <c:ptCount val="3"/>
                <c:pt idx="0">
                  <c:v>0.95348837209302328</c:v>
                </c:pt>
                <c:pt idx="1">
                  <c:v>0.92307692307692302</c:v>
                </c:pt>
                <c:pt idx="2">
                  <c:v>0.85</c:v>
                </c:pt>
              </c:numCache>
            </c:numRef>
          </c:val>
        </c:ser>
        <c:ser>
          <c:idx val="0"/>
          <c:order val="1"/>
          <c:tx>
            <c:strRef>
              <c:f>Resum!$Y$11:$Y$12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Resum!$W$13:$W$15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Resum!$Y$13:$Y$15</c:f>
              <c:numCache>
                <c:formatCode>###0.0%</c:formatCode>
                <c:ptCount val="3"/>
                <c:pt idx="0">
                  <c:v>3.4883720930232558E-2</c:v>
                </c:pt>
                <c:pt idx="1">
                  <c:v>7.6923076923076927E-2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Resum!$Z$11:$Z$12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Resum!$W$13:$W$15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Resum!$Z$13:$Z$15</c:f>
              <c:numCache>
                <c:formatCode>###0.0%</c:formatCode>
                <c:ptCount val="3"/>
                <c:pt idx="0">
                  <c:v>1.1627906976744186E-2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11704704"/>
        <c:axId val="111706496"/>
      </c:barChart>
      <c:catAx>
        <c:axId val="111704704"/>
        <c:scaling>
          <c:orientation val="minMax"/>
        </c:scaling>
        <c:delete val="0"/>
        <c:axPos val="b"/>
        <c:numFmt formatCode="###0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11706496"/>
        <c:crosses val="autoZero"/>
        <c:auto val="1"/>
        <c:lblAlgn val="ctr"/>
        <c:lblOffset val="100"/>
        <c:noMultiLvlLbl val="0"/>
      </c:catAx>
      <c:valAx>
        <c:axId val="111706496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1170470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Gràfics!$N$53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Gràfics!$M$54:$M$56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Gràfics!$N$54:$N$56</c:f>
              <c:numCache>
                <c:formatCode>###0.0%</c:formatCode>
                <c:ptCount val="3"/>
                <c:pt idx="0">
                  <c:v>0.95348837209302328</c:v>
                </c:pt>
                <c:pt idx="1">
                  <c:v>0.92307692307692302</c:v>
                </c:pt>
                <c:pt idx="2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Gràfics!$O$53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Gràfics!$M$54:$M$56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Gràfics!$O$54:$O$56</c:f>
              <c:numCache>
                <c:formatCode>###0.0%</c:formatCode>
                <c:ptCount val="3"/>
                <c:pt idx="0">
                  <c:v>3.4883720930232558E-2</c:v>
                </c:pt>
                <c:pt idx="1">
                  <c:v>7.6923076923076927E-2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Gràfics!$P$53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Gràfics!$M$54:$M$56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Gràfics!$P$54:$P$56</c:f>
              <c:numCache>
                <c:formatCode>###0.0%</c:formatCode>
                <c:ptCount val="3"/>
                <c:pt idx="0">
                  <c:v>1.1627906976744186E-2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483328"/>
        <c:axId val="112591616"/>
      </c:barChart>
      <c:catAx>
        <c:axId val="11248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591616"/>
        <c:crosses val="autoZero"/>
        <c:auto val="1"/>
        <c:lblAlgn val="ctr"/>
        <c:lblOffset val="100"/>
        <c:noMultiLvlLbl val="0"/>
      </c:catAx>
      <c:valAx>
        <c:axId val="1125916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483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Gràfics!$N$78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Gràfics!$M$79:$M$81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Gràfics!$N$79:$N$81</c:f>
              <c:numCache>
                <c:formatCode>###0.0%</c:formatCode>
                <c:ptCount val="3"/>
                <c:pt idx="0">
                  <c:v>0.61176470588235299</c:v>
                </c:pt>
                <c:pt idx="1">
                  <c:v>0.76923076923076916</c:v>
                </c:pt>
                <c:pt idx="2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Gràfics!$O$78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Gràfics!$M$79:$M$81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Gràfics!$O$79:$O$81</c:f>
              <c:numCache>
                <c:formatCode>###0.0%</c:formatCode>
                <c:ptCount val="3"/>
                <c:pt idx="0">
                  <c:v>0.38823529411764701</c:v>
                </c:pt>
                <c:pt idx="1">
                  <c:v>0.23076923076923075</c:v>
                </c:pt>
                <c:pt idx="2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09152"/>
        <c:axId val="112610688"/>
      </c:barChart>
      <c:catAx>
        <c:axId val="11260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610688"/>
        <c:crosses val="autoZero"/>
        <c:auto val="1"/>
        <c:lblAlgn val="ctr"/>
        <c:lblOffset val="100"/>
        <c:noMultiLvlLbl val="0"/>
      </c:catAx>
      <c:valAx>
        <c:axId val="112610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6091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Gràfics!$M$100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Gràfics!$M$101:$M$103</c:f>
              <c:numCache>
                <c:formatCode>###0.0%</c:formatCode>
                <c:ptCount val="3"/>
                <c:pt idx="0">
                  <c:v>0.63529411764705879</c:v>
                </c:pt>
                <c:pt idx="1">
                  <c:v>0.88461538461538469</c:v>
                </c:pt>
                <c:pt idx="2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Gràfics!$N$100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Gràfics!$N$101:$N$103</c:f>
              <c:numCache>
                <c:formatCode>###0.0%</c:formatCode>
                <c:ptCount val="3"/>
                <c:pt idx="0">
                  <c:v>0.16470588235294115</c:v>
                </c:pt>
                <c:pt idx="1">
                  <c:v>0</c:v>
                </c:pt>
                <c:pt idx="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Gràfics!$O$100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Gràfics!$O$101:$O$103</c:f>
              <c:numCache>
                <c:formatCode>###0.0%</c:formatCode>
                <c:ptCount val="3"/>
                <c:pt idx="0">
                  <c:v>0.11764705882352942</c:v>
                </c:pt>
                <c:pt idx="1">
                  <c:v>7.6923076923076927E-2</c:v>
                </c:pt>
                <c:pt idx="2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Gràfics!$P$100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Gràfics!$P$101:$P$103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Gràfics!$Q$100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Gràfics!$Q$101:$Q$103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Gràfics!$R$100</c:f>
              <c:strCache>
                <c:ptCount val="1"/>
                <c:pt idx="0">
                  <c:v>Més d'un any</c:v>
                </c:pt>
              </c:strCache>
            </c:strRef>
          </c:tx>
          <c:invertIfNegative val="0"/>
          <c:cat>
            <c:strRef>
              <c:f>Gràfics!$L$101:$L$103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Gràfics!$R$101:$R$103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42048"/>
        <c:axId val="117443584"/>
        <c:axId val="0"/>
      </c:bar3DChart>
      <c:catAx>
        <c:axId val="11744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43584"/>
        <c:crosses val="autoZero"/>
        <c:auto val="1"/>
        <c:lblAlgn val="ctr"/>
        <c:lblOffset val="100"/>
        <c:noMultiLvlLbl val="0"/>
      </c:catAx>
      <c:valAx>
        <c:axId val="1174435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4420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Gràfics!$M$121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Gràfics!$M$122:$M$124</c:f>
              <c:numCache>
                <c:formatCode>###0.0%</c:formatCode>
                <c:ptCount val="3"/>
                <c:pt idx="0">
                  <c:v>0.21176470588235294</c:v>
                </c:pt>
                <c:pt idx="1">
                  <c:v>0.23076923076923075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Gràfics!$N$121</c:f>
              <c:strCache>
                <c:ptCount val="1"/>
                <c:pt idx="0">
                  <c:v>Anuncis de premsa</c:v>
                </c:pt>
              </c:strCache>
            </c:strRef>
          </c:tx>
          <c:invertIfNegative val="0"/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Gràfics!$N$122:$N$124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Gràfics!$O$121</c:f>
              <c:strCache>
                <c:ptCount val="1"/>
                <c:pt idx="0">
                  <c:v>Oposició/concurs públic</c:v>
                </c:pt>
              </c:strCache>
            </c:strRef>
          </c:tx>
          <c:invertIfNegative val="0"/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Gràfics!$O$122:$O$124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Gràfics!$P$121</c:f>
              <c:strCache>
                <c:ptCount val="1"/>
                <c:pt idx="0">
                  <c:v>Servei català d’ocupació/INEM</c:v>
                </c:pt>
              </c:strCache>
            </c:strRef>
          </c:tx>
          <c:invertIfNegative val="0"/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Gràfics!$P$122:$P$124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Gràfics!$Q$121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Gràfics!$Q$122:$Q$124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Gràfics!$R$121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Gràfics!$R$122:$R$124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3.8461538461538464E-2</c:v>
                </c:pt>
                <c:pt idx="2">
                  <c:v>0.1</c:v>
                </c:pt>
              </c:numCache>
            </c:numRef>
          </c:val>
        </c:ser>
        <c:ser>
          <c:idx val="6"/>
          <c:order val="6"/>
          <c:tx>
            <c:strRef>
              <c:f>Gràfics!$S$121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Gràfics!$S$122:$S$124</c:f>
              <c:numCache>
                <c:formatCode>###0.0%</c:formatCode>
                <c:ptCount val="3"/>
                <c:pt idx="0">
                  <c:v>0.23529411764705885</c:v>
                </c:pt>
                <c:pt idx="1">
                  <c:v>7.6923076923076927E-2</c:v>
                </c:pt>
                <c:pt idx="2">
                  <c:v>0.15</c:v>
                </c:pt>
              </c:numCache>
            </c:numRef>
          </c:val>
        </c:ser>
        <c:ser>
          <c:idx val="7"/>
          <c:order val="7"/>
          <c:tx>
            <c:strRef>
              <c:f>Gràfics!$T$121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Gràfics!$T$122:$T$124</c:f>
              <c:numCache>
                <c:formatCode>###0.0%</c:formatCode>
                <c:ptCount val="3"/>
                <c:pt idx="0">
                  <c:v>0.25882352941176473</c:v>
                </c:pt>
                <c:pt idx="1">
                  <c:v>0.34615384615384615</c:v>
                </c:pt>
                <c:pt idx="2">
                  <c:v>0.3</c:v>
                </c:pt>
              </c:numCache>
            </c:numRef>
          </c:val>
        </c:ser>
        <c:ser>
          <c:idx val="8"/>
          <c:order val="8"/>
          <c:tx>
            <c:strRef>
              <c:f>Gràfics!$U$121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Gràfics!$U$122:$U$124</c:f>
              <c:numCache>
                <c:formatCode>###0.0%</c:formatCode>
                <c:ptCount val="3"/>
                <c:pt idx="0">
                  <c:v>0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Gràfics!$V$121</c:f>
              <c:strCache>
                <c:ptCount val="1"/>
                <c:pt idx="0">
                  <c:v>Empreses de selecció</c:v>
                </c:pt>
              </c:strCache>
            </c:strRef>
          </c:tx>
          <c:invertIfNegative val="0"/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Gràfics!$V$122:$V$124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Gràfics!$W$121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Gràfics!$W$122:$W$124</c:f>
              <c:numCache>
                <c:formatCode>###0.0%</c:formatCode>
                <c:ptCount val="3"/>
                <c:pt idx="0">
                  <c:v>0.2</c:v>
                </c:pt>
                <c:pt idx="1">
                  <c:v>0.15384615384615385</c:v>
                </c:pt>
                <c:pt idx="2">
                  <c:v>0.1</c:v>
                </c:pt>
              </c:numCache>
            </c:numRef>
          </c:val>
        </c:ser>
        <c:ser>
          <c:idx val="11"/>
          <c:order val="11"/>
          <c:tx>
            <c:strRef>
              <c:f>Gràfics!$X$121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Gràfics!$L$122:$L$124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Gràfics!$X$122:$X$124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3.8461538461538464E-2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574656"/>
        <c:axId val="117609216"/>
        <c:axId val="0"/>
      </c:bar3DChart>
      <c:catAx>
        <c:axId val="11757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09216"/>
        <c:crosses val="autoZero"/>
        <c:auto val="1"/>
        <c:lblAlgn val="ctr"/>
        <c:lblOffset val="100"/>
        <c:noMultiLvlLbl val="0"/>
      </c:catAx>
      <c:valAx>
        <c:axId val="1176092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574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7275333333333343E-2"/>
          <c:y val="2.8316610925306577E-2"/>
          <c:w val="0.95060488888888894"/>
          <c:h val="0.23812709030100335"/>
        </c:manualLayout>
      </c:layout>
      <c:overlay val="0"/>
      <c:txPr>
        <a:bodyPr/>
        <a:lstStyle/>
        <a:p>
          <a:pPr>
            <a:defRPr sz="800" b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Gràfics!$M$149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Gràfics!$L$150:$L$152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Gràfics!$M$150:$M$152</c:f>
              <c:numCache>
                <c:formatCode>###0.0%</c:formatCode>
                <c:ptCount val="3"/>
                <c:pt idx="0">
                  <c:v>0.47599999999999998</c:v>
                </c:pt>
                <c:pt idx="1">
                  <c:v>0.34599999999999997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Gràfics!$N$149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Gràfics!$L$150:$L$152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Gràfics!$N$150:$N$152</c:f>
              <c:numCache>
                <c:formatCode>###0.0%</c:formatCode>
                <c:ptCount val="3"/>
                <c:pt idx="0">
                  <c:v>0.14285714285714288</c:v>
                </c:pt>
                <c:pt idx="1">
                  <c:v>0.19230769230769229</c:v>
                </c:pt>
                <c:pt idx="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Gràfics!$O$149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-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Gràfics!$L$150:$L$152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Gràfics!$O$150:$O$152</c:f>
              <c:numCache>
                <c:formatCode>###0.0%</c:formatCode>
                <c:ptCount val="3"/>
                <c:pt idx="0">
                  <c:v>0.10714285714285714</c:v>
                </c:pt>
                <c:pt idx="1">
                  <c:v>0.19230769230769229</c:v>
                </c:pt>
                <c:pt idx="2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Gràfics!$P$149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1759259259259259E-2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Gràfics!$L$150:$L$152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Gràfics!$P$150:$P$152</c:f>
              <c:numCache>
                <c:formatCode>###0.0%</c:formatCode>
                <c:ptCount val="3"/>
                <c:pt idx="0">
                  <c:v>0.26190476190476192</c:v>
                </c:pt>
                <c:pt idx="1">
                  <c:v>0.26923076923076922</c:v>
                </c:pt>
                <c:pt idx="2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Gràfics!$Q$149</c:f>
              <c:strCache>
                <c:ptCount val="1"/>
                <c:pt idx="0">
                  <c:v>Any actual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Gràfics!$L$150:$L$152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Gràfics!$Q$150:$Q$152</c:f>
              <c:numCache>
                <c:formatCode>###0.0%</c:formatCode>
                <c:ptCount val="3"/>
                <c:pt idx="0">
                  <c:v>1.1904761904761904E-2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21664"/>
        <c:axId val="117923200"/>
        <c:axId val="0"/>
      </c:bar3DChart>
      <c:catAx>
        <c:axId val="1179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23200"/>
        <c:crosses val="autoZero"/>
        <c:auto val="1"/>
        <c:lblAlgn val="ctr"/>
        <c:lblOffset val="100"/>
        <c:noMultiLvlLbl val="0"/>
      </c:catAx>
      <c:valAx>
        <c:axId val="1179232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17921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Gràfics!$S$180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Gràfics!$T$180:$Y$180</c:f>
              <c:numCache>
                <c:formatCode>###0.0%</c:formatCode>
                <c:ptCount val="6"/>
                <c:pt idx="0">
                  <c:v>0.74117647058823533</c:v>
                </c:pt>
                <c:pt idx="1">
                  <c:v>1.1764705882352941E-2</c:v>
                </c:pt>
                <c:pt idx="2">
                  <c:v>9.4117647058823528E-2</c:v>
                </c:pt>
                <c:pt idx="3">
                  <c:v>1.1764705882352941E-2</c:v>
                </c:pt>
                <c:pt idx="4">
                  <c:v>9.4117647058823528E-2</c:v>
                </c:pt>
                <c:pt idx="5">
                  <c:v>4.7058823529411764E-2</c:v>
                </c:pt>
              </c:numCache>
            </c:numRef>
          </c:val>
        </c:ser>
        <c:ser>
          <c:idx val="1"/>
          <c:order val="1"/>
          <c:tx>
            <c:strRef>
              <c:f>Gràfics!$S$181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Gràfics!$T$181:$Y$181</c:f>
              <c:numCache>
                <c:formatCode>###0.0%</c:formatCode>
                <c:ptCount val="6"/>
                <c:pt idx="0">
                  <c:v>0.65384615384615385</c:v>
                </c:pt>
                <c:pt idx="1">
                  <c:v>0</c:v>
                </c:pt>
                <c:pt idx="2">
                  <c:v>0.15384615384615385</c:v>
                </c:pt>
                <c:pt idx="3">
                  <c:v>0</c:v>
                </c:pt>
                <c:pt idx="4">
                  <c:v>0</c:v>
                </c:pt>
                <c:pt idx="5">
                  <c:v>0.19230769230769232</c:v>
                </c:pt>
              </c:numCache>
            </c:numRef>
          </c:val>
        </c:ser>
        <c:ser>
          <c:idx val="2"/>
          <c:order val="2"/>
          <c:tx>
            <c:strRef>
              <c:f>Gràfics!$S$182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9.87777777777788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Gràfics!$T$182:$Y$182</c:f>
              <c:numCache>
                <c:formatCode>###0.0%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09536"/>
        <c:axId val="125444096"/>
        <c:axId val="0"/>
      </c:bar3DChart>
      <c:catAx>
        <c:axId val="12540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444096"/>
        <c:crosses val="autoZero"/>
        <c:auto val="1"/>
        <c:lblAlgn val="ctr"/>
        <c:lblOffset val="100"/>
        <c:noMultiLvlLbl val="0"/>
      </c:catAx>
      <c:valAx>
        <c:axId val="12544409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54095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Gràfics!$M$194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Gràfics!$M$195:$M$197</c:f>
              <c:numCache>
                <c:formatCode>###0.0%</c:formatCode>
                <c:ptCount val="3"/>
                <c:pt idx="0">
                  <c:v>0.68235294117647061</c:v>
                </c:pt>
                <c:pt idx="1">
                  <c:v>0.69230769230769229</c:v>
                </c:pt>
                <c:pt idx="2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Gràfics!$N$194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Gràfics!$N$195:$N$197</c:f>
              <c:numCache>
                <c:formatCode>###0.0%</c:formatCode>
                <c:ptCount val="3"/>
                <c:pt idx="0">
                  <c:v>9.4117647058823528E-2</c:v>
                </c:pt>
                <c:pt idx="1">
                  <c:v>3.8461538461538464E-2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Gràfics!$O$194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Gràfics!$O$195:$O$197</c:f>
              <c:numCache>
                <c:formatCode>###0.0%</c:formatCode>
                <c:ptCount val="3"/>
                <c:pt idx="0">
                  <c:v>0.2</c:v>
                </c:pt>
                <c:pt idx="1">
                  <c:v>7.6923076923076927E-2</c:v>
                </c:pt>
                <c:pt idx="2">
                  <c:v>0.1</c:v>
                </c:pt>
              </c:numCache>
            </c:numRef>
          </c:val>
        </c:ser>
        <c:ser>
          <c:idx val="3"/>
          <c:order val="3"/>
          <c:tx>
            <c:strRef>
              <c:f>Gràfics!$P$194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Gràfics!$L$195:$L$197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Gràfics!$P$195:$P$197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0.15384615384615385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Gràfics!$Q$194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Gràfics!$L$195:$L$197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Gràfics!$Q$195:$Q$197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936768"/>
        <c:axId val="125938304"/>
      </c:barChart>
      <c:catAx>
        <c:axId val="1259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38304"/>
        <c:crosses val="autoZero"/>
        <c:auto val="1"/>
        <c:lblAlgn val="ctr"/>
        <c:lblOffset val="100"/>
        <c:noMultiLvlLbl val="0"/>
      </c:catAx>
      <c:valAx>
        <c:axId val="1259383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5936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Gràfics!$M$216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Gràfics!$L$217:$L$219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Gràfics!$M$217:$M$219</c:f>
              <c:numCache>
                <c:formatCode>###0.0%</c:formatCode>
                <c:ptCount val="3"/>
                <c:pt idx="0">
                  <c:v>2.4096385542168676E-2</c:v>
                </c:pt>
                <c:pt idx="1">
                  <c:v>4.5454545454545456E-2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Gràfics!$N$216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Gràfics!$L$217:$L$219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Gràfics!$N$217:$N$219</c:f>
              <c:numCache>
                <c:formatCode>###0.0%</c:formatCode>
                <c:ptCount val="3"/>
                <c:pt idx="0">
                  <c:v>0.97590361445783136</c:v>
                </c:pt>
                <c:pt idx="1">
                  <c:v>0.95454545454545459</c:v>
                </c:pt>
                <c:pt idx="2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541248"/>
        <c:axId val="127542784"/>
      </c:barChart>
      <c:catAx>
        <c:axId val="1275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42784"/>
        <c:crosses val="autoZero"/>
        <c:auto val="1"/>
        <c:lblAlgn val="ctr"/>
        <c:lblOffset val="100"/>
        <c:noMultiLvlLbl val="0"/>
      </c:catAx>
      <c:valAx>
        <c:axId val="127542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7541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Gràfics!$M$238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Gràfics!$L$239:$L$241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Gràfics!$M$239:$M$241</c:f>
              <c:numCache>
                <c:formatCode>###0.0%</c:formatCode>
                <c:ptCount val="3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Gràfics!$N$238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Gràfics!$L$239:$L$241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Gràfics!$N$239:$N$241</c:f>
              <c:numCache>
                <c:formatCode>###0.0%</c:formatCode>
                <c:ptCount val="3"/>
                <c:pt idx="0">
                  <c:v>0.38461538461538458</c:v>
                </c:pt>
                <c:pt idx="1">
                  <c:v>1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Gràfics!$O$238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Gràfics!$L$239:$L$241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Gràfics!$O$239:$O$241</c:f>
              <c:numCache>
                <c:formatCode>###0.0%</c:formatCode>
                <c:ptCount val="3"/>
                <c:pt idx="0">
                  <c:v>0.53846153846153844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83712"/>
        <c:axId val="128485248"/>
        <c:axId val="0"/>
      </c:bar3DChart>
      <c:catAx>
        <c:axId val="12848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85248"/>
        <c:crosses val="autoZero"/>
        <c:auto val="1"/>
        <c:lblAlgn val="ctr"/>
        <c:lblOffset val="100"/>
        <c:noMultiLvlLbl val="0"/>
      </c:catAx>
      <c:valAx>
        <c:axId val="1284852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8483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Gràfics!$M$259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Gràfics!$L$260:$L$262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Gràfics!$M$260:$M$262</c:f>
              <c:numCache>
                <c:formatCode>###0.0%</c:formatCode>
                <c:ptCount val="3"/>
                <c:pt idx="0">
                  <c:v>0.18823529411764706</c:v>
                </c:pt>
                <c:pt idx="1">
                  <c:v>0.19230769230769229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Gràfics!$N$259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Gràfics!$L$260:$L$262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Gràfics!$N$260:$N$262</c:f>
              <c:numCache>
                <c:formatCode>###0.0%</c:formatCode>
                <c:ptCount val="3"/>
                <c:pt idx="0">
                  <c:v>0.81176470588235294</c:v>
                </c:pt>
                <c:pt idx="1">
                  <c:v>0.80769230769230771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815104"/>
        <c:axId val="128816640"/>
        <c:axId val="0"/>
      </c:bar3DChart>
      <c:catAx>
        <c:axId val="12881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16640"/>
        <c:crosses val="autoZero"/>
        <c:auto val="1"/>
        <c:lblAlgn val="ctr"/>
        <c:lblOffset val="100"/>
        <c:noMultiLvlLbl val="0"/>
      </c:catAx>
      <c:valAx>
        <c:axId val="1288166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8815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u="sng"/>
              <a:t>Requisits per a la feina: Titulació específica i funcions pròpies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0138425925925927"/>
          <c:y val="0.23215327006631603"/>
          <c:w val="0.67274537037037041"/>
          <c:h val="0.55123056254287672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Resum!$X$27:$X$28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Resum!$W$29:$W$31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Resum!$X$29:$X$31</c:f>
              <c:numCache>
                <c:formatCode>###0.0%</c:formatCode>
                <c:ptCount val="3"/>
                <c:pt idx="0">
                  <c:v>0.74099999999999999</c:v>
                </c:pt>
                <c:pt idx="1">
                  <c:v>0.65400000000000003</c:v>
                </c:pt>
                <c:pt idx="2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896"/>
        <c:axId val="111746432"/>
      </c:barChart>
      <c:catAx>
        <c:axId val="1117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746432"/>
        <c:crosses val="autoZero"/>
        <c:auto val="1"/>
        <c:lblAlgn val="ctr"/>
        <c:lblOffset val="100"/>
        <c:noMultiLvlLbl val="0"/>
      </c:catAx>
      <c:valAx>
        <c:axId val="111746432"/>
        <c:scaling>
          <c:orientation val="minMax"/>
          <c:max val="1"/>
        </c:scaling>
        <c:delete val="0"/>
        <c:axPos val="l"/>
        <c:numFmt formatCode="###0.0%" sourceLinked="1"/>
        <c:majorTickMark val="none"/>
        <c:minorTickMark val="none"/>
        <c:tickLblPos val="none"/>
        <c:crossAx val="11174489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9658355906904748"/>
          <c:y val="0.60796900208944959"/>
          <c:w val="1.0374629148469606E-2"/>
          <c:h val="1.2305006744425914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Gràfics!$M$282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Gràfics!$M$283:$M$285</c:f>
              <c:numCache>
                <c:formatCode>###0.0%</c:formatCode>
                <c:ptCount val="3"/>
                <c:pt idx="0">
                  <c:v>0.89411764705882346</c:v>
                </c:pt>
                <c:pt idx="1">
                  <c:v>0.88461538461538469</c:v>
                </c:pt>
                <c:pt idx="2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Gràfics!$N$282</c:f>
              <c:strCache>
                <c:ptCount val="1"/>
                <c:pt idx="0">
                  <c:v>Tarragona</c:v>
                </c:pt>
              </c:strCache>
            </c:strRef>
          </c:tx>
          <c:invertIfNegative val="0"/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Gràfics!$N$283:$N$285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Gràfics!$O$282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Gràfics!$O$283:$O$285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Gràfics!$P$282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Gràfics!$P$283:$P$285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Gràfics!$Q$282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Gràfics!$Q$283:$Q$285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3.8461538461538464E-2</c:v>
                </c:pt>
                <c:pt idx="2">
                  <c:v>0.05</c:v>
                </c:pt>
              </c:numCache>
            </c:numRef>
          </c:val>
        </c:ser>
        <c:ser>
          <c:idx val="5"/>
          <c:order val="5"/>
          <c:tx>
            <c:strRef>
              <c:f>Gràfics!$R$282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Gràfics!$R$283:$R$285</c:f>
              <c:numCache>
                <c:formatCode>###0.0%</c:formatCode>
                <c:ptCount val="3"/>
                <c:pt idx="0">
                  <c:v>4.7058823529411764E-2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Gràfics!$S$282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Gràfics!$L$283:$L$285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Gràfics!$S$283:$S$285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05472"/>
        <c:axId val="133307008"/>
        <c:axId val="0"/>
      </c:bar3DChart>
      <c:catAx>
        <c:axId val="13330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07008"/>
        <c:crosses val="autoZero"/>
        <c:auto val="1"/>
        <c:lblAlgn val="ctr"/>
        <c:lblOffset val="100"/>
        <c:noMultiLvlLbl val="0"/>
      </c:catAx>
      <c:valAx>
        <c:axId val="1333070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305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Gràfics!$M$306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Gràfics!$M$307:$M$309</c:f>
              <c:numCache>
                <c:formatCode>###0.0%</c:formatCode>
                <c:ptCount val="3"/>
                <c:pt idx="0">
                  <c:v>1.3333333333333332E-2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Gràfics!$N$306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Gràfics!$N$307:$N$309</c:f>
              <c:numCache>
                <c:formatCode>###0.0%</c:formatCode>
                <c:ptCount val="3"/>
                <c:pt idx="0">
                  <c:v>1.3333333333333332E-2</c:v>
                </c:pt>
                <c:pt idx="1">
                  <c:v>0</c:v>
                </c:pt>
                <c:pt idx="2">
                  <c:v>5.2631578947368425E-2</c:v>
                </c:pt>
              </c:numCache>
            </c:numRef>
          </c:val>
        </c:ser>
        <c:ser>
          <c:idx val="2"/>
          <c:order val="2"/>
          <c:tx>
            <c:strRef>
              <c:f>Gràfics!$O$306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Gràfics!$O$307:$O$309</c:f>
              <c:numCache>
                <c:formatCode>###0.0%</c:formatCode>
                <c:ptCount val="3"/>
                <c:pt idx="0">
                  <c:v>2.6666666666666665E-2</c:v>
                </c:pt>
                <c:pt idx="1">
                  <c:v>0.11538461538461538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Gràfics!$P$306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Gràfics!$P$307:$P$309</c:f>
              <c:numCache>
                <c:formatCode>###0.0%</c:formatCode>
                <c:ptCount val="3"/>
                <c:pt idx="0">
                  <c:v>5.333333333333333E-2</c:v>
                </c:pt>
                <c:pt idx="1">
                  <c:v>3.8461538461538464E-2</c:v>
                </c:pt>
                <c:pt idx="2">
                  <c:v>0.10526315789473685</c:v>
                </c:pt>
              </c:numCache>
            </c:numRef>
          </c:val>
        </c:ser>
        <c:ser>
          <c:idx val="4"/>
          <c:order val="4"/>
          <c:tx>
            <c:strRef>
              <c:f>Gràfics!$Q$306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Gràfics!$Q$307:$Q$309</c:f>
              <c:numCache>
                <c:formatCode>###0.0%</c:formatCode>
                <c:ptCount val="3"/>
                <c:pt idx="0">
                  <c:v>0.17333333333333331</c:v>
                </c:pt>
                <c:pt idx="1">
                  <c:v>0.15384615384615385</c:v>
                </c:pt>
                <c:pt idx="2">
                  <c:v>0.15789473684210525</c:v>
                </c:pt>
              </c:numCache>
            </c:numRef>
          </c:val>
        </c:ser>
        <c:ser>
          <c:idx val="5"/>
          <c:order val="5"/>
          <c:tx>
            <c:strRef>
              <c:f>Gràfics!$R$306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Gràfics!$R$307:$R$309</c:f>
              <c:numCache>
                <c:formatCode>###0.0%</c:formatCode>
                <c:ptCount val="3"/>
                <c:pt idx="0">
                  <c:v>0.2533333333333333</c:v>
                </c:pt>
                <c:pt idx="1">
                  <c:v>0.46153846153846151</c:v>
                </c:pt>
                <c:pt idx="2">
                  <c:v>0.47368421052631582</c:v>
                </c:pt>
              </c:numCache>
            </c:numRef>
          </c:val>
        </c:ser>
        <c:ser>
          <c:idx val="6"/>
          <c:order val="6"/>
          <c:tx>
            <c:strRef>
              <c:f>Gràfics!$S$306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Gràfics!$S$307:$S$309</c:f>
              <c:numCache>
                <c:formatCode>###0.0%</c:formatCode>
                <c:ptCount val="3"/>
                <c:pt idx="0">
                  <c:v>0.37333333333333335</c:v>
                </c:pt>
                <c:pt idx="1">
                  <c:v>0.11538461538461538</c:v>
                </c:pt>
                <c:pt idx="2">
                  <c:v>0.2105263157894737</c:v>
                </c:pt>
              </c:numCache>
            </c:numRef>
          </c:val>
        </c:ser>
        <c:ser>
          <c:idx val="7"/>
          <c:order val="7"/>
          <c:tx>
            <c:strRef>
              <c:f>Gràfics!$T$306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Gràfics!$L$307:$L$309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Gràfics!$T$307:$T$309</c:f>
              <c:numCache>
                <c:formatCode>###0.0%</c:formatCode>
                <c:ptCount val="3"/>
                <c:pt idx="0">
                  <c:v>9.3333333333333338E-2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70240"/>
        <c:axId val="133792512"/>
      </c:barChart>
      <c:catAx>
        <c:axId val="13377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92512"/>
        <c:crosses val="autoZero"/>
        <c:auto val="1"/>
        <c:lblAlgn val="ctr"/>
        <c:lblOffset val="100"/>
        <c:noMultiLvlLbl val="0"/>
      </c:catAx>
      <c:valAx>
        <c:axId val="1337925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770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Gràfics!$M$332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Gràfics!$M$333:$M$335</c:f>
              <c:numCache>
                <c:formatCode>###0.0%</c:formatCode>
                <c:ptCount val="3"/>
                <c:pt idx="0">
                  <c:v>0.16867469879518071</c:v>
                </c:pt>
                <c:pt idx="1">
                  <c:v>0.13636363636363635</c:v>
                </c:pt>
                <c:pt idx="2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Gràfics!$N$332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Gràfics!$N$333:$N$335</c:f>
              <c:numCache>
                <c:formatCode>###0.0%</c:formatCode>
                <c:ptCount val="3"/>
                <c:pt idx="0">
                  <c:v>0.28915662650602408</c:v>
                </c:pt>
                <c:pt idx="1">
                  <c:v>0.22727272727272727</c:v>
                </c:pt>
                <c:pt idx="2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Gràfics!$O$332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Gràfics!$O$333:$O$335</c:f>
              <c:numCache>
                <c:formatCode>###0.0%</c:formatCode>
                <c:ptCount val="3"/>
                <c:pt idx="0">
                  <c:v>1.2048192771084338E-2</c:v>
                </c:pt>
                <c:pt idx="1">
                  <c:v>4.5454545454545456E-2</c:v>
                </c:pt>
                <c:pt idx="2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Gràfics!$P$332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Gràfics!$P$333:$P$335</c:f>
              <c:numCache>
                <c:formatCode>###0.0%</c:formatCode>
                <c:ptCount val="3"/>
                <c:pt idx="0">
                  <c:v>0.18072289156626506</c:v>
                </c:pt>
                <c:pt idx="1">
                  <c:v>0.13636363636363635</c:v>
                </c:pt>
                <c:pt idx="2">
                  <c:v>0.1</c:v>
                </c:pt>
              </c:numCache>
            </c:numRef>
          </c:val>
        </c:ser>
        <c:ser>
          <c:idx val="4"/>
          <c:order val="4"/>
          <c:tx>
            <c:strRef>
              <c:f>Gràfics!$Q$332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Gràfics!$Q$333:$Q$335</c:f>
              <c:numCache>
                <c:formatCode>###0.0%</c:formatCode>
                <c:ptCount val="3"/>
                <c:pt idx="0">
                  <c:v>0.10843373493975904</c:v>
                </c:pt>
                <c:pt idx="1">
                  <c:v>9.0909090909090912E-2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Gràfics!$R$332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Gràfics!$L$333:$L$335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Gràfics!$R$333:$R$335</c:f>
              <c:numCache>
                <c:formatCode>###0.0%</c:formatCode>
                <c:ptCount val="3"/>
                <c:pt idx="0">
                  <c:v>0.24096385542168675</c:v>
                </c:pt>
                <c:pt idx="1">
                  <c:v>0.36363636363636365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24512"/>
        <c:axId val="134234496"/>
      </c:barChart>
      <c:catAx>
        <c:axId val="13422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34496"/>
        <c:crosses val="autoZero"/>
        <c:auto val="1"/>
        <c:lblAlgn val="ctr"/>
        <c:lblOffset val="100"/>
        <c:noMultiLvlLbl val="0"/>
      </c:catAx>
      <c:valAx>
        <c:axId val="1342344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224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Gràfics!$M$353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Gràfics!$M$354:$M$356</c:f>
              <c:numCache>
                <c:formatCode>###0.0%</c:formatCode>
                <c:ptCount val="3"/>
                <c:pt idx="0">
                  <c:v>0.23529411764705885</c:v>
                </c:pt>
                <c:pt idx="1">
                  <c:v>0.15384615384615385</c:v>
                </c:pt>
                <c:pt idx="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Gràfics!$N$353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Gràfics!$N$354:$N$356</c:f>
              <c:numCache>
                <c:formatCode>###0.0%</c:formatCode>
                <c:ptCount val="3"/>
                <c:pt idx="0">
                  <c:v>8.2352941176470573E-2</c:v>
                </c:pt>
                <c:pt idx="1">
                  <c:v>3.8461538461538464E-2</c:v>
                </c:pt>
                <c:pt idx="2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Gràfics!$O$353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Gràfics!$O$354:$O$356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7.6923076923076927E-2</c:v>
                </c:pt>
                <c:pt idx="2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Gràfics!$P$353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Gràfics!$P$354:$P$356</c:f>
              <c:numCache>
                <c:formatCode>###0.0%</c:formatCode>
                <c:ptCount val="3"/>
                <c:pt idx="0">
                  <c:v>0.38823529411764701</c:v>
                </c:pt>
                <c:pt idx="1">
                  <c:v>7.6923076923076927E-2</c:v>
                </c:pt>
                <c:pt idx="2">
                  <c:v>0.3</c:v>
                </c:pt>
              </c:numCache>
            </c:numRef>
          </c:val>
        </c:ser>
        <c:ser>
          <c:idx val="4"/>
          <c:order val="4"/>
          <c:tx>
            <c:strRef>
              <c:f>Gràfics!$Q$353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Gràfics!$Q$354:$Q$356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Gràfics!$R$353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Gràfics!$R$354:$R$356</c:f>
              <c:numCache>
                <c:formatCode>###0.0%</c:formatCode>
                <c:ptCount val="3"/>
                <c:pt idx="0">
                  <c:v>4.7058823529411764E-2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Gràfics!$S$353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Gràfics!$S$354:$S$356</c:f>
              <c:numCache>
                <c:formatCode>###0.0%</c:formatCode>
                <c:ptCount val="3"/>
                <c:pt idx="0">
                  <c:v>0.70588235294117652</c:v>
                </c:pt>
                <c:pt idx="1">
                  <c:v>0.84615384615384615</c:v>
                </c:pt>
                <c:pt idx="2">
                  <c:v>0.9</c:v>
                </c:pt>
              </c:numCache>
            </c:numRef>
          </c:val>
        </c:ser>
        <c:ser>
          <c:idx val="7"/>
          <c:order val="7"/>
          <c:tx>
            <c:strRef>
              <c:f>Gràfics!$T$353</c:f>
              <c:strCache>
                <c:ptCount val="1"/>
                <c:pt idx="0">
                  <c:v>Altres funcions qualificades</c:v>
                </c:pt>
              </c:strCache>
            </c:strRef>
          </c:tx>
          <c:invertIfNegative val="0"/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Gràfics!$T$354:$T$356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Gràfics!$U$353</c:f>
              <c:strCache>
                <c:ptCount val="1"/>
                <c:pt idx="0">
                  <c:v>Altres funcions no qualificades</c:v>
                </c:pt>
              </c:strCache>
            </c:strRef>
          </c:tx>
          <c:invertIfNegative val="0"/>
          <c:cat>
            <c:strRef>
              <c:f>Gràfics!$L$354:$L$356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Gràfics!$U$354:$U$356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30176"/>
        <c:axId val="134531712"/>
        <c:axId val="0"/>
      </c:bar3DChart>
      <c:catAx>
        <c:axId val="13453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31712"/>
        <c:crosses val="autoZero"/>
        <c:auto val="1"/>
        <c:lblAlgn val="ctr"/>
        <c:lblOffset val="100"/>
        <c:noMultiLvlLbl val="0"/>
      </c:catAx>
      <c:valAx>
        <c:axId val="1345317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4530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</a:t>
            </a:r>
            <a:r>
              <a:rPr lang="ca-ES" baseline="0"/>
              <a:t> important 1 - 7 Molt important)</a:t>
            </a:r>
            <a:endParaRPr lang="ca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Gràfics!$L$409</c:f>
              <c:strCache>
                <c:ptCount val="1"/>
                <c:pt idx="0">
                  <c:v>ENGINYERIA EN INFORMÀTICA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4666666666666675E-3"/>
                  <c:y val="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333333333333337E-3"/>
                  <c:y val="-3.880555555555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Gràfics!$M$408:$T$408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Gràfics!$M$409:$T$409</c:f>
              <c:numCache>
                <c:formatCode>#,##0.00</c:formatCode>
                <c:ptCount val="8"/>
                <c:pt idx="0">
                  <c:v>4.7662337662337668</c:v>
                </c:pt>
                <c:pt idx="1">
                  <c:v>5.4155844155844139</c:v>
                </c:pt>
                <c:pt idx="2">
                  <c:v>4.3506493506493502</c:v>
                </c:pt>
                <c:pt idx="3">
                  <c:v>6.4868421052631575</c:v>
                </c:pt>
                <c:pt idx="4">
                  <c:v>5.3506493506493511</c:v>
                </c:pt>
                <c:pt idx="5">
                  <c:v>4.7499999999999982</c:v>
                </c:pt>
                <c:pt idx="6">
                  <c:v>5.3552631578947381</c:v>
                </c:pt>
                <c:pt idx="7">
                  <c:v>5.1948051948051956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Gràfics!$L$410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Gràfics!$M$408:$T$408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Gràfics!$M$410:$T$410</c:f>
              <c:numCache>
                <c:formatCode>#,##0.00</c:formatCode>
                <c:ptCount val="8"/>
                <c:pt idx="0">
                  <c:v>5.1499999999999995</c:v>
                </c:pt>
                <c:pt idx="1">
                  <c:v>5.2499999999999991</c:v>
                </c:pt>
                <c:pt idx="2">
                  <c:v>3.55</c:v>
                </c:pt>
                <c:pt idx="3">
                  <c:v>5.55</c:v>
                </c:pt>
                <c:pt idx="4">
                  <c:v>5.6999999999999993</c:v>
                </c:pt>
                <c:pt idx="5">
                  <c:v>4.5</c:v>
                </c:pt>
                <c:pt idx="6">
                  <c:v>5.1499999999999995</c:v>
                </c:pt>
                <c:pt idx="7">
                  <c:v>4.9999999999999991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Gràfics!$L$411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877777777777777E-3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1166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11111111111111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Gràfics!$M$408:$T$408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Gràfics!$M$411:$T$411</c:f>
              <c:numCache>
                <c:formatCode>#,##0.00</c:formatCode>
                <c:ptCount val="8"/>
                <c:pt idx="0">
                  <c:v>4.7777777777777786</c:v>
                </c:pt>
                <c:pt idx="1">
                  <c:v>5.0000000000000009</c:v>
                </c:pt>
                <c:pt idx="2">
                  <c:v>4.3157894736842115</c:v>
                </c:pt>
                <c:pt idx="3">
                  <c:v>6</c:v>
                </c:pt>
                <c:pt idx="4">
                  <c:v>5.7368421052631575</c:v>
                </c:pt>
                <c:pt idx="5">
                  <c:v>5.052631578947369</c:v>
                </c:pt>
                <c:pt idx="6">
                  <c:v>5.1052631578947372</c:v>
                </c:pt>
                <c:pt idx="7">
                  <c:v>4.8947368421052628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6656"/>
        <c:axId val="134568192"/>
      </c:lineChart>
      <c:catAx>
        <c:axId val="13456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68192"/>
        <c:crosses val="autoZero"/>
        <c:auto val="1"/>
        <c:lblAlgn val="ctr"/>
        <c:lblOffset val="100"/>
        <c:noMultiLvlLbl val="0"/>
      </c:catAx>
      <c:valAx>
        <c:axId val="134568192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4566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Gràfics!$L$453</c:f>
              <c:strCache>
                <c:ptCount val="1"/>
                <c:pt idx="0">
                  <c:v>ENGINYERIA EN INFORMÀTICA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Gràfics!$M$452:$Q$452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Gràfics!$M$453:$Q$453</c:f>
              <c:numCache>
                <c:formatCode>#,##0.00</c:formatCode>
                <c:ptCount val="5"/>
                <c:pt idx="0">
                  <c:v>5.4197530864197532</c:v>
                </c:pt>
                <c:pt idx="1">
                  <c:v>4.1749999999999998</c:v>
                </c:pt>
                <c:pt idx="2">
                  <c:v>4.8874999999999975</c:v>
                </c:pt>
                <c:pt idx="3">
                  <c:v>4.9125000000000005</c:v>
                </c:pt>
                <c:pt idx="4">
                  <c:v>5.3780487804878048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Gràfics!$L$454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Gràfics!$M$452:$Q$452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Gràfics!$M$454:$Q$454</c:f>
              <c:numCache>
                <c:formatCode>#,##0.00</c:formatCode>
                <c:ptCount val="5"/>
                <c:pt idx="0">
                  <c:v>5.6999999999999993</c:v>
                </c:pt>
                <c:pt idx="1">
                  <c:v>4.75</c:v>
                </c:pt>
                <c:pt idx="2">
                  <c:v>5.0499999999999989</c:v>
                </c:pt>
                <c:pt idx="3">
                  <c:v>5.35</c:v>
                </c:pt>
                <c:pt idx="4">
                  <c:v>5.7391304347826084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Gràfics!$L$455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4.61324786324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Gràfics!$M$452:$Q$452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Gràfics!$M$455:$Q$455</c:f>
              <c:numCache>
                <c:formatCode>#,##0.00</c:formatCode>
                <c:ptCount val="5"/>
                <c:pt idx="0">
                  <c:v>5.8235294117647056</c:v>
                </c:pt>
                <c:pt idx="1">
                  <c:v>5.0588235294117645</c:v>
                </c:pt>
                <c:pt idx="2">
                  <c:v>5.0588235294117645</c:v>
                </c:pt>
                <c:pt idx="3">
                  <c:v>5.5294117647058822</c:v>
                </c:pt>
                <c:pt idx="4">
                  <c:v>5.8235294117647065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03904"/>
        <c:axId val="134605440"/>
      </c:lineChart>
      <c:catAx>
        <c:axId val="13460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05440"/>
        <c:crosses val="autoZero"/>
        <c:auto val="1"/>
        <c:lblAlgn val="ctr"/>
        <c:lblOffset val="100"/>
        <c:noMultiLvlLbl val="0"/>
      </c:catAx>
      <c:valAx>
        <c:axId val="134605440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34603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Gràfics!$S$383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Gràfics!$S$384:$S$386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Gràfics!$T$383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Gràfics!$T$384:$T$386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Gràfics!$U$383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Gràfics!$U$384:$U$386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Gràfics!$V$383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Gràfics!$V$384:$V$386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Gràfics!$W$383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Gràfics!$W$384:$W$386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Gràfics!$X$383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Gràfics!$X$384:$X$386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3.8461538461538464E-2</c:v>
                </c:pt>
                <c:pt idx="2">
                  <c:v>0.1</c:v>
                </c:pt>
              </c:numCache>
            </c:numRef>
          </c:val>
        </c:ser>
        <c:ser>
          <c:idx val="6"/>
          <c:order val="6"/>
          <c:tx>
            <c:strRef>
              <c:f>Gràfics!$Y$383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Gràfics!$Y$384:$Y$386</c:f>
              <c:numCache>
                <c:formatCode>###0.0%</c:formatCode>
                <c:ptCount val="3"/>
                <c:pt idx="0">
                  <c:v>4.7058823529411764E-2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Gràfics!$Z$383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Gràfics!$Z$384:$Z$386</c:f>
              <c:numCache>
                <c:formatCode>###0.0%</c:formatCode>
                <c:ptCount val="3"/>
                <c:pt idx="0">
                  <c:v>0.52941176470588236</c:v>
                </c:pt>
                <c:pt idx="1">
                  <c:v>0.42307692307692307</c:v>
                </c:pt>
                <c:pt idx="2">
                  <c:v>0.45</c:v>
                </c:pt>
              </c:numCache>
            </c:numRef>
          </c:val>
        </c:ser>
        <c:ser>
          <c:idx val="8"/>
          <c:order val="8"/>
          <c:tx>
            <c:strRef>
              <c:f>Gràfics!$AA$383</c:f>
              <c:strCache>
                <c:ptCount val="1"/>
                <c:pt idx="0">
                  <c:v>Mitjans de comunicació (radio, televisió, cinema, vídeo, editorials, etc.)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Gràfics!$AA$384:$AA$386</c:f>
              <c:numCache>
                <c:formatCode>###0.0%</c:formatCode>
                <c:ptCount val="3"/>
                <c:pt idx="0">
                  <c:v>3.5294117647058823E-2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ser>
          <c:idx val="9"/>
          <c:order val="9"/>
          <c:tx>
            <c:strRef>
              <c:f>Gràfics!$AB$383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Gràfics!$AB$384:$AB$386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Gràfics!$AC$383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Gràfics!$AC$384:$AC$386</c:f>
              <c:numCache>
                <c:formatCode>###0.0%</c:formatCode>
                <c:ptCount val="3"/>
                <c:pt idx="0">
                  <c:v>5.8823529411764712E-2</c:v>
                </c:pt>
                <c:pt idx="1">
                  <c:v>0.11538461538461538</c:v>
                </c:pt>
                <c:pt idx="2">
                  <c:v>0.1</c:v>
                </c:pt>
              </c:numCache>
            </c:numRef>
          </c:val>
        </c:ser>
        <c:ser>
          <c:idx val="11"/>
          <c:order val="11"/>
          <c:tx>
            <c:strRef>
              <c:f>Gràfics!$AD$383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Gràfics!$AD$384:$AD$386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ser>
          <c:idx val="12"/>
          <c:order val="12"/>
          <c:tx>
            <c:strRef>
              <c:f>Gràfics!$AE$383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Gràfics!$AE$384:$AE$386</c:f>
              <c:numCache>
                <c:formatCode>###0.0%</c:formatCode>
                <c:ptCount val="3"/>
                <c:pt idx="0">
                  <c:v>0.15294117647058825</c:v>
                </c:pt>
                <c:pt idx="1">
                  <c:v>0.19230769230769229</c:v>
                </c:pt>
                <c:pt idx="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Gràfics!$AF$383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Gràfics!$AF$384:$AF$386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Gràfics!$AG$383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Gràfics!$AG$384:$AG$386</c:f>
              <c:numCache>
                <c:formatCode>###0.0%</c:formatCode>
                <c:ptCount val="3"/>
                <c:pt idx="0">
                  <c:v>1.1764705882352941E-2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ser>
          <c:idx val="15"/>
          <c:order val="15"/>
          <c:tx>
            <c:strRef>
              <c:f>Gràfics!$AH$383</c:f>
              <c:strCache>
                <c:ptCount val="1"/>
                <c:pt idx="0">
                  <c:v>Nc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Gràfics!$R$384:$R$386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Gràfics!$AH$384:$AH$386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38016"/>
        <c:axId val="135239552"/>
        <c:axId val="0"/>
      </c:bar3DChart>
      <c:catAx>
        <c:axId val="13523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39552"/>
        <c:crosses val="autoZero"/>
        <c:auto val="1"/>
        <c:lblAlgn val="ctr"/>
        <c:lblOffset val="100"/>
        <c:noMultiLvlLbl val="0"/>
      </c:catAx>
      <c:valAx>
        <c:axId val="1352395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23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79"/>
          <c:y val="2.0773982711364113E-2"/>
          <c:w val="0.32274333333333333"/>
          <c:h val="0.954542483660130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acadèmiques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Gràfics!$R$472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Gràfics!$S$471:$T$471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Gràfics!$S$472:$T$472</c:f>
              <c:numCache>
                <c:formatCode>####.00</c:formatCode>
                <c:ptCount val="2"/>
                <c:pt idx="0">
                  <c:v>0.52941176470588225</c:v>
                </c:pt>
                <c:pt idx="1">
                  <c:v>-0.14117647058823524</c:v>
                </c:pt>
              </c:numCache>
            </c:numRef>
          </c:val>
        </c:ser>
        <c:ser>
          <c:idx val="1"/>
          <c:order val="1"/>
          <c:tx>
            <c:strRef>
              <c:f>Gràfics!$R$473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Gràfics!$S$471:$T$471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Gràfics!$S$473:$T$473</c:f>
              <c:numCache>
                <c:formatCode>####.00</c:formatCode>
                <c:ptCount val="2"/>
                <c:pt idx="0" formatCode="###0.00">
                  <c:v>1.0769230769230769</c:v>
                </c:pt>
                <c:pt idx="1">
                  <c:v>-7.6923076923076955E-2</c:v>
                </c:pt>
              </c:numCache>
            </c:numRef>
          </c:val>
        </c:ser>
        <c:ser>
          <c:idx val="2"/>
          <c:order val="2"/>
          <c:tx>
            <c:strRef>
              <c:f>Gràfics!$R$474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Gràfics!$S$471:$T$471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Gràfics!$S$474:$T$474</c:f>
              <c:numCache>
                <c:formatCode>####.00</c:formatCode>
                <c:ptCount val="2"/>
                <c:pt idx="0">
                  <c:v>0.95</c:v>
                </c:pt>
                <c:pt idx="1">
                  <c:v>0.44999999999999996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99840"/>
        <c:axId val="135301376"/>
      </c:barChart>
      <c:catAx>
        <c:axId val="13529984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301376"/>
        <c:crosses val="autoZero"/>
        <c:auto val="1"/>
        <c:lblAlgn val="ctr"/>
        <c:lblOffset val="100"/>
        <c:noMultiLvlLbl val="0"/>
      </c:catAx>
      <c:valAx>
        <c:axId val="13530137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5299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instrumentals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Gràfics!$R$472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Gràfics!$U$471:$W$471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Gràfics!$U$472:$W$472</c:f>
              <c:numCache>
                <c:formatCode>###0.00</c:formatCode>
                <c:ptCount val="3"/>
                <c:pt idx="0" formatCode="####.00">
                  <c:v>-2.3809523809523812E-2</c:v>
                </c:pt>
                <c:pt idx="1">
                  <c:v>-3.0357142857142856</c:v>
                </c:pt>
                <c:pt idx="2" formatCode="####.00">
                  <c:v>-0.20238095238095233</c:v>
                </c:pt>
              </c:numCache>
            </c:numRef>
          </c:val>
        </c:ser>
        <c:ser>
          <c:idx val="1"/>
          <c:order val="1"/>
          <c:tx>
            <c:strRef>
              <c:f>Gràfics!$R$473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Gràfics!$U$471:$W$471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Gràfics!$U$473:$W$473</c:f>
              <c:numCache>
                <c:formatCode>###0.00</c:formatCode>
                <c:ptCount val="3"/>
                <c:pt idx="0" formatCode="####.00">
                  <c:v>-3.8461538461538464E-2</c:v>
                </c:pt>
                <c:pt idx="1">
                  <c:v>-1.9230769230769231</c:v>
                </c:pt>
                <c:pt idx="2" formatCode="####.00">
                  <c:v>-3.8461538461538533E-2</c:v>
                </c:pt>
              </c:numCache>
            </c:numRef>
          </c:val>
        </c:ser>
        <c:ser>
          <c:idx val="2"/>
          <c:order val="2"/>
          <c:tx>
            <c:strRef>
              <c:f>Gràfics!$R$474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Gràfics!$U$471:$W$471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Gràfics!$U$474:$W$474</c:f>
              <c:numCache>
                <c:formatCode>###0.00</c:formatCode>
                <c:ptCount val="3"/>
                <c:pt idx="0">
                  <c:v>-1</c:v>
                </c:pt>
                <c:pt idx="1">
                  <c:v>-1.7999999999999996</c:v>
                </c:pt>
                <c:pt idx="2" formatCode="####.00">
                  <c:v>-0.65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88640"/>
        <c:axId val="135490176"/>
      </c:barChart>
      <c:catAx>
        <c:axId val="13548864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490176"/>
        <c:crosses val="autoZero"/>
        <c:auto val="1"/>
        <c:lblAlgn val="ctr"/>
        <c:lblOffset val="100"/>
        <c:noMultiLvlLbl val="0"/>
      </c:catAx>
      <c:valAx>
        <c:axId val="13549017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5488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</a:t>
            </a:r>
            <a:r>
              <a:rPr lang="ca-ES" baseline="0"/>
              <a:t> interpersonals i de gestió</a:t>
            </a:r>
          </a:p>
          <a:p>
            <a:pPr>
              <a:defRPr/>
            </a:pP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Gràfics!$R$472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Gràfics!$X$471:$AC$471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Gràfics!$X$472:$AC$472</c:f>
              <c:numCache>
                <c:formatCode>###0.00</c:formatCode>
                <c:ptCount val="6"/>
                <c:pt idx="0">
                  <c:v>-1.3809523809523809</c:v>
                </c:pt>
                <c:pt idx="1">
                  <c:v>-1.7976190476190477</c:v>
                </c:pt>
                <c:pt idx="2">
                  <c:v>-1.535714285714286</c:v>
                </c:pt>
                <c:pt idx="3" formatCode="####.00">
                  <c:v>-0.75000000000000011</c:v>
                </c:pt>
                <c:pt idx="4">
                  <c:v>-1.7380952380952379</c:v>
                </c:pt>
                <c:pt idx="5" formatCode="####.00">
                  <c:v>-0.60714285714285665</c:v>
                </c:pt>
              </c:numCache>
            </c:numRef>
          </c:val>
        </c:ser>
        <c:ser>
          <c:idx val="1"/>
          <c:order val="1"/>
          <c:tx>
            <c:strRef>
              <c:f>Gràfics!$R$473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Gràfics!$X$471:$AC$471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Gràfics!$X$473:$AC$473</c:f>
              <c:numCache>
                <c:formatCode>###0.00</c:formatCode>
                <c:ptCount val="6"/>
                <c:pt idx="0" formatCode="####.00">
                  <c:v>-0.53846153846153844</c:v>
                </c:pt>
                <c:pt idx="1">
                  <c:v>-1.2800000000000002</c:v>
                </c:pt>
                <c:pt idx="2">
                  <c:v>-1.0000000000000002</c:v>
                </c:pt>
                <c:pt idx="3" formatCode="####.00">
                  <c:v>-0.80769230769230749</c:v>
                </c:pt>
                <c:pt idx="4" formatCode="####.00">
                  <c:v>-0.84615384615384603</c:v>
                </c:pt>
                <c:pt idx="5" formatCode="####.00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Gràfics!$R$474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Gràfics!$X$471:$AC$471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Gràfics!$X$474:$AC$474</c:f>
              <c:numCache>
                <c:formatCode>####.00</c:formatCode>
                <c:ptCount val="6"/>
                <c:pt idx="0" formatCode="###0.00">
                  <c:v>-1.3</c:v>
                </c:pt>
                <c:pt idx="1">
                  <c:v>-0.60000000000000009</c:v>
                </c:pt>
                <c:pt idx="2">
                  <c:v>-0.7</c:v>
                </c:pt>
                <c:pt idx="3">
                  <c:v>-0.85</c:v>
                </c:pt>
                <c:pt idx="4" formatCode="###0.00">
                  <c:v>-1.1499999999999999</c:v>
                </c:pt>
                <c:pt idx="5">
                  <c:v>-9.9999999999999978E-2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22176"/>
        <c:axId val="135523712"/>
      </c:barChart>
      <c:catAx>
        <c:axId val="13552217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523712"/>
        <c:crosses val="autoZero"/>
        <c:auto val="1"/>
        <c:lblAlgn val="ctr"/>
        <c:lblOffset val="100"/>
        <c:noMultiLvlLbl val="0"/>
      </c:catAx>
      <c:valAx>
        <c:axId val="13552371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5522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92777777777778"/>
          <c:y val="0.21550480219528928"/>
          <c:w val="0.69425925925925924"/>
          <c:h val="0.60954236222273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Resum!$W$36:$W$38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Resum!$V$39:$V$41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Resum!$W$39:$W$41</c:f>
              <c:numCache>
                <c:formatCode>###0.0%</c:formatCode>
                <c:ptCount val="3"/>
                <c:pt idx="0">
                  <c:v>0.75903614457831325</c:v>
                </c:pt>
                <c:pt idx="1">
                  <c:v>0.80769230769230771</c:v>
                </c:pt>
                <c:pt idx="2">
                  <c:v>0.63157894736842102</c:v>
                </c:pt>
              </c:numCache>
            </c:numRef>
          </c:val>
        </c:ser>
        <c:ser>
          <c:idx val="1"/>
          <c:order val="1"/>
          <c:tx>
            <c:strRef>
              <c:f>Resum!$X$36:$X$38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Resum!$V$39:$V$41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Resum!$X$39:$X$41</c:f>
              <c:numCache>
                <c:formatCode>###0.0%</c:formatCode>
                <c:ptCount val="3"/>
                <c:pt idx="0">
                  <c:v>0.91249999999999998</c:v>
                </c:pt>
                <c:pt idx="1">
                  <c:v>0.84</c:v>
                </c:pt>
                <c:pt idx="2">
                  <c:v>0.9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764992"/>
        <c:axId val="111766528"/>
      </c:barChart>
      <c:catAx>
        <c:axId val="1117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766528"/>
        <c:crosses val="autoZero"/>
        <c:auto val="1"/>
        <c:lblAlgn val="ctr"/>
        <c:lblOffset val="100"/>
        <c:noMultiLvlLbl val="0"/>
      </c:catAx>
      <c:valAx>
        <c:axId val="111766528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117649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Gràfics!$R$472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Gràfics!$AD$471:$AF$471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Gràfics!$AD$472:$AF$472</c:f>
              <c:numCache>
                <c:formatCode>####.00</c:formatCode>
                <c:ptCount val="3"/>
                <c:pt idx="0" formatCode="###0.00">
                  <c:v>-1.6144578313253009</c:v>
                </c:pt>
                <c:pt idx="1">
                  <c:v>-0.98809523809523903</c:v>
                </c:pt>
                <c:pt idx="2">
                  <c:v>-0.53571428571428592</c:v>
                </c:pt>
              </c:numCache>
            </c:numRef>
          </c:val>
        </c:ser>
        <c:ser>
          <c:idx val="1"/>
          <c:order val="1"/>
          <c:tx>
            <c:strRef>
              <c:f>Gràfics!$R$473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Gràfics!$AD$471:$AF$471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Gràfics!$AD$473:$AF$473</c:f>
              <c:numCache>
                <c:formatCode>###0.00</c:formatCode>
                <c:ptCount val="3"/>
                <c:pt idx="0" formatCode="####.00">
                  <c:v>-0.43999999999999995</c:v>
                </c:pt>
                <c:pt idx="1">
                  <c:v>-1.1923076923076923</c:v>
                </c:pt>
                <c:pt idx="2" formatCode="####.00">
                  <c:v>-0.16666666666666677</c:v>
                </c:pt>
              </c:numCache>
            </c:numRef>
          </c:val>
        </c:ser>
        <c:ser>
          <c:idx val="2"/>
          <c:order val="2"/>
          <c:tx>
            <c:strRef>
              <c:f>Gràfics!$R$474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Gràfics!$AD$471:$AF$471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Gràfics!$AD$474:$AF$474</c:f>
              <c:numCache>
                <c:formatCode>####.00</c:formatCode>
                <c:ptCount val="3"/>
                <c:pt idx="0">
                  <c:v>-0.54999999999999993</c:v>
                </c:pt>
                <c:pt idx="1">
                  <c:v>-0.7</c:v>
                </c:pt>
                <c:pt idx="2">
                  <c:v>-0.19999999999999998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55328"/>
        <c:axId val="135585792"/>
      </c:barChart>
      <c:catAx>
        <c:axId val="13555532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5585792"/>
        <c:crosses val="autoZero"/>
        <c:auto val="1"/>
        <c:lblAlgn val="ctr"/>
        <c:lblOffset val="100"/>
        <c:noMultiLvlLbl val="0"/>
      </c:catAx>
      <c:valAx>
        <c:axId val="135585792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5555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Gràfics!$O$571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Gràfics!$N$572:$N$574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Gràfics!$O$572:$O$574</c:f>
              <c:numCache>
                <c:formatCode>0%</c:formatCode>
                <c:ptCount val="3"/>
                <c:pt idx="0">
                  <c:v>0.75</c:v>
                </c:pt>
                <c:pt idx="1">
                  <c:v>1</c:v>
                </c:pt>
                <c:pt idx="2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Gràfics!$P$571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Gràfics!$N$572:$N$574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Gràfics!$P$572:$P$574</c:f>
              <c:numCache>
                <c:formatCode>0%</c:formatCode>
                <c:ptCount val="3"/>
                <c:pt idx="0">
                  <c:v>0.25</c:v>
                </c:pt>
                <c:pt idx="1">
                  <c:v>0</c:v>
                </c:pt>
                <c:pt idx="2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73728"/>
        <c:axId val="135675264"/>
        <c:axId val="0"/>
      </c:bar3DChart>
      <c:catAx>
        <c:axId val="13567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75264"/>
        <c:crosses val="autoZero"/>
        <c:auto val="1"/>
        <c:lblAlgn val="ctr"/>
        <c:lblOffset val="100"/>
        <c:noMultiLvlLbl val="0"/>
      </c:catAx>
      <c:valAx>
        <c:axId val="135675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673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Gràfics!$M$614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Gràfics!$L$615:$L$617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Gràfics!$M$615:$M$617</c:f>
              <c:numCache>
                <c:formatCode>###0.0%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Gràfics!$N$614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Gràfics!$L$615:$L$617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Gràfics!$N$615:$N$617</c:f>
              <c:numCache>
                <c:formatCode>###0.0%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Gràfics!$O$614</c:f>
              <c:strCache>
                <c:ptCount val="1"/>
                <c:pt idx="0">
                  <c:v>Entre un i dos anys</c:v>
                </c:pt>
              </c:strCache>
            </c:strRef>
          </c:tx>
          <c:invertIfNegative val="0"/>
          <c:cat>
            <c:strRef>
              <c:f>Gràfics!$L$615:$L$617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Gràfics!$O$615:$O$617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Gràfics!$P$614</c:f>
              <c:strCache>
                <c:ptCount val="1"/>
                <c:pt idx="0">
                  <c:v>Més de dos anys</c:v>
                </c:pt>
              </c:strCache>
            </c:strRef>
          </c:tx>
          <c:invertIfNegative val="0"/>
          <c:cat>
            <c:strRef>
              <c:f>Gràfics!$L$615:$L$617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Gràfics!$P$615:$P$617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735168"/>
        <c:axId val="135736704"/>
      </c:barChart>
      <c:catAx>
        <c:axId val="13573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36704"/>
        <c:crosses val="autoZero"/>
        <c:auto val="1"/>
        <c:lblAlgn val="ctr"/>
        <c:lblOffset val="100"/>
        <c:noMultiLvlLbl val="0"/>
      </c:catAx>
      <c:valAx>
        <c:axId val="1357367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735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Gràfics!$M$636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Gràfics!$L$637:$L$639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Gràfics!$M$637:$M$639</c:f>
              <c:numCache>
                <c:formatCode>###0.0%</c:formatCode>
                <c:ptCount val="3"/>
                <c:pt idx="0">
                  <c:v>0.33333333333333337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Gràfics!$N$636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Gràfics!$L$637:$L$639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Gràfics!$N$637:$N$639</c:f>
              <c:numCache>
                <c:formatCode>###0.0%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Gràfics!$O$636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Gràfics!$L$637:$L$639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Gràfics!$O$637:$O$639</c:f>
              <c:numCache>
                <c:formatCode>###0.0%</c:formatCode>
                <c:ptCount val="3"/>
                <c:pt idx="0">
                  <c:v>0.66666666666666674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Gràfics!$P$636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Gràfics!$L$637:$L$639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Gràfics!$P$637:$P$639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768320"/>
        <c:axId val="135794688"/>
      </c:barChart>
      <c:catAx>
        <c:axId val="13576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94688"/>
        <c:crosses val="autoZero"/>
        <c:auto val="1"/>
        <c:lblAlgn val="ctr"/>
        <c:lblOffset val="100"/>
        <c:noMultiLvlLbl val="0"/>
      </c:catAx>
      <c:valAx>
        <c:axId val="135794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768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Gràfics!$R$630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Gràfics!$R$631:$R$633</c:f>
              <c:numCache>
                <c:formatCode>###0.0%</c:formatCode>
                <c:ptCount val="3"/>
                <c:pt idx="0">
                  <c:v>0.14285714285714285</c:v>
                </c:pt>
                <c:pt idx="1">
                  <c:v>0.16666666666666666</c:v>
                </c:pt>
                <c:pt idx="2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Gràfics!$S$630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layout>
                <c:manualLayout>
                  <c:x val="-5.6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Gràfics!$S$631:$S$633</c:f>
              <c:numCache>
                <c:formatCode>###0.0%</c:formatCode>
                <c:ptCount val="3"/>
                <c:pt idx="0">
                  <c:v>0</c:v>
                </c:pt>
                <c:pt idx="1">
                  <c:v>0.33333333333333331</c:v>
                </c:pt>
                <c:pt idx="2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Gràfics!$T$630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Gràfics!$T$631:$T$633</c:f>
              <c:numCache>
                <c:formatCode>###0.0%</c:formatCode>
                <c:ptCount val="3"/>
                <c:pt idx="0">
                  <c:v>0.14285714285714285</c:v>
                </c:pt>
                <c:pt idx="1">
                  <c:v>0.16666666666666666</c:v>
                </c:pt>
                <c:pt idx="2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Gràfics!$U$630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9.877777777777777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Gràfics!$U$631:$U$633</c:f>
              <c:numCache>
                <c:formatCode>###0.0%</c:formatCode>
                <c:ptCount val="3"/>
                <c:pt idx="0">
                  <c:v>0.2857142857142857</c:v>
                </c:pt>
                <c:pt idx="1">
                  <c:v>0.16666666666666666</c:v>
                </c:pt>
                <c:pt idx="2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Gràfics!$V$630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6933333333333384E-2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522222222222222E-2"/>
                  <c:y val="-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Gràfics!$V$631:$V$633</c:f>
              <c:numCache>
                <c:formatCode>###0.0%</c:formatCode>
                <c:ptCount val="3"/>
                <c:pt idx="0">
                  <c:v>0.42857142857142855</c:v>
                </c:pt>
                <c:pt idx="1">
                  <c:v>0.16666666666666666</c:v>
                </c:pt>
                <c:pt idx="2">
                  <c:v>0.16666666666666666</c:v>
                </c:pt>
              </c:numCache>
            </c:numRef>
          </c:val>
        </c:ser>
        <c:ser>
          <c:idx val="5"/>
          <c:order val="5"/>
          <c:tx>
            <c:strRef>
              <c:f>Gràfics!$W$630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2.39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Gràfics!$Q$631:$Q$633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Gràfics!$W$631:$W$633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846528"/>
        <c:axId val="138379648"/>
        <c:axId val="0"/>
      </c:bar3DChart>
      <c:catAx>
        <c:axId val="13584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379648"/>
        <c:crosses val="autoZero"/>
        <c:auto val="1"/>
        <c:lblAlgn val="ctr"/>
        <c:lblOffset val="100"/>
        <c:noMultiLvlLbl val="0"/>
      </c:catAx>
      <c:valAx>
        <c:axId val="13837964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846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Gràfics!$M$680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Gràfics!$L$681:$L$682</c:f>
              <c:strCache>
                <c:ptCount val="2"/>
                <c:pt idx="0">
                  <c:v>ENGINYERIA EN INFORMÀTICA</c:v>
                </c:pt>
                <c:pt idx="1">
                  <c:v>ENGINYERIA TÈCNICA EN INFORMÀTICA DE SISTEMES</c:v>
                </c:pt>
              </c:strCache>
            </c:strRef>
          </c:cat>
          <c:val>
            <c:numRef>
              <c:f>Gràfics!$M$681:$M$682</c:f>
              <c:numCache>
                <c:formatCode>###0.0%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Gràfics!$N$680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Gràfics!$L$681:$L$682</c:f>
              <c:strCache>
                <c:ptCount val="2"/>
                <c:pt idx="0">
                  <c:v>ENGINYERIA EN INFORMÀTICA</c:v>
                </c:pt>
                <c:pt idx="1">
                  <c:v>ENGINYERIA TÈCNICA EN INFORMÀTICA DE SISTEMES</c:v>
                </c:pt>
              </c:strCache>
            </c:strRef>
          </c:cat>
          <c:val>
            <c:numRef>
              <c:f>Gràfics!$N$681:$N$682</c:f>
              <c:numCache>
                <c:formatCode>###0.0%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Gràfics!$O$680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Gràfics!$L$681:$L$682</c:f>
              <c:strCache>
                <c:ptCount val="2"/>
                <c:pt idx="0">
                  <c:v>ENGINYERIA EN INFORMÀTICA</c:v>
                </c:pt>
                <c:pt idx="1">
                  <c:v>ENGINYERIA TÈCNICA EN INFORMÀTICA DE SISTEMES</c:v>
                </c:pt>
              </c:strCache>
            </c:strRef>
          </c:cat>
          <c:val>
            <c:numRef>
              <c:f>Gràfics!$O$681:$O$682</c:f>
              <c:numCache>
                <c:formatCode>###0.0%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93856"/>
        <c:axId val="138481664"/>
      </c:barChart>
      <c:catAx>
        <c:axId val="13839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8481664"/>
        <c:crosses val="autoZero"/>
        <c:auto val="1"/>
        <c:lblAlgn val="ctr"/>
        <c:lblOffset val="100"/>
        <c:noMultiLvlLbl val="0"/>
      </c:catAx>
      <c:valAx>
        <c:axId val="1384816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8393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Gràfics!$M$703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Gràfics!$L$704:$L$706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Gràfics!$M$704:$M$706</c:f>
              <c:numCache>
                <c:formatCode>###0.0%</c:formatCode>
                <c:ptCount val="3"/>
                <c:pt idx="0">
                  <c:v>0.75903614457831325</c:v>
                </c:pt>
                <c:pt idx="1">
                  <c:v>0.80769230769230771</c:v>
                </c:pt>
                <c:pt idx="2">
                  <c:v>0.63157894736842102</c:v>
                </c:pt>
              </c:numCache>
            </c:numRef>
          </c:val>
        </c:ser>
        <c:ser>
          <c:idx val="1"/>
          <c:order val="1"/>
          <c:tx>
            <c:strRef>
              <c:f>Gràfics!$N$703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Gràfics!$L$704:$L$706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Gràfics!$N$704:$N$706</c:f>
              <c:numCache>
                <c:formatCode>###0.0%</c:formatCode>
                <c:ptCount val="3"/>
                <c:pt idx="0">
                  <c:v>0.91249999999999998</c:v>
                </c:pt>
                <c:pt idx="1">
                  <c:v>0.84</c:v>
                </c:pt>
                <c:pt idx="2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15584"/>
        <c:axId val="138517120"/>
      </c:barChart>
      <c:catAx>
        <c:axId val="1385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517120"/>
        <c:crosses val="autoZero"/>
        <c:auto val="1"/>
        <c:lblAlgn val="ctr"/>
        <c:lblOffset val="100"/>
        <c:noMultiLvlLbl val="0"/>
      </c:catAx>
      <c:valAx>
        <c:axId val="13851712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8515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Gràfics!$L$726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Gràfics!$M$724:$R$725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Gràfics!$M$726:$R$726</c:f>
              <c:numCache>
                <c:formatCode>###0.0%</c:formatCode>
                <c:ptCount val="6"/>
                <c:pt idx="0">
                  <c:v>0.47619047619047622</c:v>
                </c:pt>
                <c:pt idx="1">
                  <c:v>0.14285714285714288</c:v>
                </c:pt>
                <c:pt idx="2">
                  <c:v>5.9523809523809527E-2</c:v>
                </c:pt>
                <c:pt idx="3">
                  <c:v>0.23809523809523811</c:v>
                </c:pt>
                <c:pt idx="4">
                  <c:v>4.7619047619047616E-2</c:v>
                </c:pt>
                <c:pt idx="5">
                  <c:v>3.5714285714285719E-2</c:v>
                </c:pt>
              </c:numCache>
            </c:numRef>
          </c:val>
        </c:ser>
        <c:ser>
          <c:idx val="1"/>
          <c:order val="1"/>
          <c:tx>
            <c:strRef>
              <c:f>Gràfics!$L$727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Gràfics!$M$724:$R$725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Gràfics!$M$727:$R$727</c:f>
              <c:numCache>
                <c:formatCode>###0.0%</c:formatCode>
                <c:ptCount val="6"/>
                <c:pt idx="0">
                  <c:v>0.30769230769230771</c:v>
                </c:pt>
                <c:pt idx="1">
                  <c:v>0.23076923076923075</c:v>
                </c:pt>
                <c:pt idx="2">
                  <c:v>7.6923076923076927E-2</c:v>
                </c:pt>
                <c:pt idx="3">
                  <c:v>0.19230769230769229</c:v>
                </c:pt>
                <c:pt idx="4">
                  <c:v>7.6923076923076927E-2</c:v>
                </c:pt>
                <c:pt idx="5">
                  <c:v>0.11538461538461538</c:v>
                </c:pt>
              </c:numCache>
            </c:numRef>
          </c:val>
        </c:ser>
        <c:ser>
          <c:idx val="2"/>
          <c:order val="2"/>
          <c:tx>
            <c:strRef>
              <c:f>Gràfics!$L$728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Gràfics!$M$724:$R$725</c:f>
              <c:multiLvlStrCache>
                <c:ptCount val="6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Gràfics!$M$728:$R$728</c:f>
              <c:numCache>
                <c:formatCode>###0.0%</c:formatCode>
                <c:ptCount val="6"/>
                <c:pt idx="0">
                  <c:v>0.45</c:v>
                </c:pt>
                <c:pt idx="1">
                  <c:v>0.25</c:v>
                </c:pt>
                <c:pt idx="2">
                  <c:v>0.15</c:v>
                </c:pt>
                <c:pt idx="3">
                  <c:v>0.15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42368"/>
        <c:axId val="139643904"/>
        <c:axId val="0"/>
      </c:bar3DChart>
      <c:catAx>
        <c:axId val="13964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43904"/>
        <c:crosses val="autoZero"/>
        <c:auto val="1"/>
        <c:lblAlgn val="ctr"/>
        <c:lblOffset val="100"/>
        <c:noMultiLvlLbl val="0"/>
      </c:catAx>
      <c:valAx>
        <c:axId val="13964390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642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Gràfics!$L$746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Gràfics!$M$744:$P$745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Gràfics!$M$746:$P$746</c:f>
              <c:numCache>
                <c:formatCode>###0.0%</c:formatCode>
                <c:ptCount val="4"/>
                <c:pt idx="0">
                  <c:v>0.60714285714285721</c:v>
                </c:pt>
                <c:pt idx="1">
                  <c:v>0.15476190476190477</c:v>
                </c:pt>
                <c:pt idx="2">
                  <c:v>0.14285714285714288</c:v>
                </c:pt>
                <c:pt idx="3">
                  <c:v>9.5238095238095233E-2</c:v>
                </c:pt>
              </c:numCache>
            </c:numRef>
          </c:val>
        </c:ser>
        <c:ser>
          <c:idx val="1"/>
          <c:order val="1"/>
          <c:tx>
            <c:strRef>
              <c:f>Gràfics!$L$747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Gràfics!$M$744:$P$745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Gràfics!$M$747:$P$747</c:f>
              <c:numCache>
                <c:formatCode>###0.0%</c:formatCode>
                <c:ptCount val="4"/>
                <c:pt idx="0">
                  <c:v>0.69230769230769229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Gràfics!$L$748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Gràfics!$M$744:$P$745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Gràfics!$M$748:$P$748</c:f>
              <c:numCache>
                <c:formatCode>###0.0%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91904"/>
        <c:axId val="139693440"/>
        <c:axId val="0"/>
      </c:bar3DChart>
      <c:catAx>
        <c:axId val="13969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93440"/>
        <c:crosses val="autoZero"/>
        <c:auto val="1"/>
        <c:lblAlgn val="ctr"/>
        <c:lblOffset val="100"/>
        <c:noMultiLvlLbl val="0"/>
      </c:catAx>
      <c:valAx>
        <c:axId val="13969344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9691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Gràfics!$N$768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Gràfics!$M$769:$M$771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Gràfics!$N$769:$N$771</c:f>
              <c:numCache>
                <c:formatCode>###0.0%</c:formatCode>
                <c:ptCount val="3"/>
                <c:pt idx="0">
                  <c:v>0.57142857142857151</c:v>
                </c:pt>
                <c:pt idx="1">
                  <c:v>0.61538461538461542</c:v>
                </c:pt>
                <c:pt idx="2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Gràfics!$O$768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Gràfics!$M$769:$M$771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Gràfics!$O$769:$O$771</c:f>
              <c:numCache>
                <c:formatCode>###0.0%</c:formatCode>
                <c:ptCount val="3"/>
                <c:pt idx="0">
                  <c:v>0.42857142857142855</c:v>
                </c:pt>
                <c:pt idx="1">
                  <c:v>0.34615384615384615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Gràfics!$P$768</c:f>
              <c:strCache>
                <c:ptCount val="1"/>
                <c:pt idx="0">
                  <c:v>Excel·lent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Gràfics!$M$769:$M$771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Gràfics!$P$769:$P$771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Gràfics!$Q$768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Gràfics!$M$769:$M$771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Gràfics!$Q$769:$Q$771</c:f>
              <c:numCache>
                <c:formatCode>###0.0%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560832"/>
        <c:axId val="141562624"/>
        <c:axId val="0"/>
      </c:bar3DChart>
      <c:catAx>
        <c:axId val="1415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62624"/>
        <c:crosses val="autoZero"/>
        <c:auto val="1"/>
        <c:lblAlgn val="ctr"/>
        <c:lblOffset val="100"/>
        <c:noMultiLvlLbl val="0"/>
      </c:catAx>
      <c:valAx>
        <c:axId val="1415626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1560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Resum!$X$19:$X$20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Resum!$W$21:$W$23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Resum!$X$21:$X$23</c:f>
              <c:numCache>
                <c:formatCode>###0.0%</c:formatCode>
                <c:ptCount val="3"/>
                <c:pt idx="0">
                  <c:v>0.68235294117647061</c:v>
                </c:pt>
                <c:pt idx="1">
                  <c:v>0.69230769230769229</c:v>
                </c:pt>
                <c:pt idx="2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Resum!$Y$19:$Y$20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Resum!$W$21:$W$23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Resum!$Y$21:$Y$23</c:f>
              <c:numCache>
                <c:formatCode>###0.0%</c:formatCode>
                <c:ptCount val="3"/>
                <c:pt idx="0">
                  <c:v>9.4117647058823528E-2</c:v>
                </c:pt>
                <c:pt idx="1">
                  <c:v>3.8461538461538464E-2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Resum!$Z$19:$Z$20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Resum!$W$21:$W$23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Resum!$Z$21:$Z$23</c:f>
              <c:numCache>
                <c:formatCode>###0.0%</c:formatCode>
                <c:ptCount val="3"/>
                <c:pt idx="0">
                  <c:v>0.2</c:v>
                </c:pt>
                <c:pt idx="1">
                  <c:v>7.6923076923076927E-2</c:v>
                </c:pt>
                <c:pt idx="2">
                  <c:v>0.1</c:v>
                </c:pt>
              </c:numCache>
            </c:numRef>
          </c:val>
        </c:ser>
        <c:ser>
          <c:idx val="3"/>
          <c:order val="3"/>
          <c:tx>
            <c:strRef>
              <c:f>Resum!$AA$19:$AA$20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Resum!$W$21:$W$23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Resum!$AA$21:$AA$23</c:f>
              <c:numCache>
                <c:formatCode>###0.0%</c:formatCode>
                <c:ptCount val="3"/>
                <c:pt idx="0">
                  <c:v>2.3529411764705882E-2</c:v>
                </c:pt>
                <c:pt idx="1">
                  <c:v>0.15384615384615385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Resum!$AB$19:$AB$20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Resum!$W$21:$W$23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Resum!$AB$21:$AB$23</c:f>
              <c:numCache>
                <c:formatCode>###0.0%</c:formatCode>
                <c:ptCount val="3"/>
                <c:pt idx="0">
                  <c:v>0</c:v>
                </c:pt>
                <c:pt idx="1">
                  <c:v>3.8461538461538464E-2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1842816"/>
        <c:axId val="111844352"/>
        <c:axId val="0"/>
      </c:bar3DChart>
      <c:catAx>
        <c:axId val="1118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844352"/>
        <c:crosses val="autoZero"/>
        <c:auto val="1"/>
        <c:lblAlgn val="ctr"/>
        <c:lblOffset val="100"/>
        <c:noMultiLvlLbl val="0"/>
      </c:catAx>
      <c:valAx>
        <c:axId val="111844352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a-ES" sz="1100"/>
                  <a:t>Un 75% dels titulats en Enginyeria Tècnica en Informàtica</a:t>
                </a:r>
                <a:r>
                  <a:rPr lang="ca-ES" sz="1100" baseline="0"/>
                  <a:t> de Sistemes </a:t>
                </a:r>
                <a:r>
                  <a:rPr lang="ca-ES" sz="1100"/>
                  <a:t>tenen contracte fix</a:t>
                </a:r>
              </a:p>
            </c:rich>
          </c:tx>
          <c:overlay val="0"/>
          <c:spPr>
            <a:ln w="25400">
              <a:solidFill>
                <a:schemeClr val="accent4"/>
              </a:solidFill>
            </a:ln>
          </c:spPr>
        </c:title>
        <c:numFmt formatCode="0%" sourceLinked="1"/>
        <c:majorTickMark val="out"/>
        <c:minorTickMark val="none"/>
        <c:tickLblPos val="nextTo"/>
        <c:crossAx val="111842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Gràfics!$N$790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Gràfics!$M$791:$M$793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Gràfics!$N$791:$N$793</c:f>
              <c:numCache>
                <c:formatCode>###0.0%</c:formatCode>
                <c:ptCount val="3"/>
                <c:pt idx="0">
                  <c:v>0.37349397590361449</c:v>
                </c:pt>
                <c:pt idx="1">
                  <c:v>0.42307692307692307</c:v>
                </c:pt>
                <c:pt idx="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Gràfics!$O$790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Gràfics!$M$791:$M$793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Gràfics!$O$791:$O$793</c:f>
              <c:numCache>
                <c:formatCode>###0.0%</c:formatCode>
                <c:ptCount val="3"/>
                <c:pt idx="0">
                  <c:v>7.2289156626506021E-2</c:v>
                </c:pt>
                <c:pt idx="1">
                  <c:v>7.6923076923076927E-2</c:v>
                </c:pt>
                <c:pt idx="2">
                  <c:v>0.1</c:v>
                </c:pt>
              </c:numCache>
            </c:numRef>
          </c:val>
        </c:ser>
        <c:ser>
          <c:idx val="2"/>
          <c:order val="2"/>
          <c:tx>
            <c:strRef>
              <c:f>Gràfics!$P$790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Gràfics!$M$791:$M$793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Gràfics!$P$791:$P$793</c:f>
              <c:numCache>
                <c:formatCode>###0.0%</c:formatCode>
                <c:ptCount val="3"/>
                <c:pt idx="0">
                  <c:v>7.2289156626506021E-2</c:v>
                </c:pt>
                <c:pt idx="1">
                  <c:v>7.6923076923076927E-2</c:v>
                </c:pt>
                <c:pt idx="2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Gràfics!$Q$790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Gràfics!$M$791:$M$793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Gràfics!$Q$791:$Q$793</c:f>
              <c:numCache>
                <c:formatCode>###0.0%</c:formatCode>
                <c:ptCount val="3"/>
                <c:pt idx="0">
                  <c:v>0.27710843373493976</c:v>
                </c:pt>
                <c:pt idx="1">
                  <c:v>0.26923076923076922</c:v>
                </c:pt>
                <c:pt idx="2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Gràfics!$R$790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Gràfics!$M$791:$M$793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Gràfics!$R$791:$R$793</c:f>
              <c:numCache>
                <c:formatCode>###0.0%</c:formatCode>
                <c:ptCount val="3"/>
                <c:pt idx="0">
                  <c:v>0.20481927710843373</c:v>
                </c:pt>
                <c:pt idx="1">
                  <c:v>0.15384615384615385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21120"/>
        <c:axId val="141622656"/>
        <c:axId val="0"/>
      </c:bar3DChart>
      <c:catAx>
        <c:axId val="14162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22656"/>
        <c:crosses val="autoZero"/>
        <c:auto val="1"/>
        <c:lblAlgn val="ctr"/>
        <c:lblOffset val="100"/>
        <c:noMultiLvlLbl val="0"/>
      </c:catAx>
      <c:valAx>
        <c:axId val="14162265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41621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comparativa'!$C$17:$K$17</c:f>
              <c:numCache>
                <c:formatCode>0.00%</c:formatCode>
                <c:ptCount val="9"/>
                <c:pt idx="0">
                  <c:v>9.2592592592592587E-3</c:v>
                </c:pt>
                <c:pt idx="1">
                  <c:v>0</c:v>
                </c:pt>
                <c:pt idx="2">
                  <c:v>1.2E-2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comparativa'!$C$18:$K$18</c:f>
              <c:numCache>
                <c:formatCode>0.00%</c:formatCode>
                <c:ptCount val="9"/>
                <c:pt idx="0">
                  <c:v>3.7037037037037035E-2</c:v>
                </c:pt>
                <c:pt idx="1">
                  <c:v>5.8823529411764705E-2</c:v>
                </c:pt>
                <c:pt idx="2">
                  <c:v>3.5000000000000003E-2</c:v>
                </c:pt>
                <c:pt idx="3">
                  <c:v>3.2258064516129031E-2</c:v>
                </c:pt>
                <c:pt idx="4">
                  <c:v>8.5106382978723402E-2</c:v>
                </c:pt>
                <c:pt idx="5">
                  <c:v>7.6999999999999999E-2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comparativa'!$C$15:$K$16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comparativa'!$C$19:$K$19</c:f>
              <c:numCache>
                <c:formatCode>0.00%</c:formatCode>
                <c:ptCount val="9"/>
                <c:pt idx="0">
                  <c:v>0.95370370370370372</c:v>
                </c:pt>
                <c:pt idx="1">
                  <c:v>0.94117647058823528</c:v>
                </c:pt>
                <c:pt idx="2">
                  <c:v>0.95299999999999996</c:v>
                </c:pt>
                <c:pt idx="3">
                  <c:v>0.967741935483871</c:v>
                </c:pt>
                <c:pt idx="4">
                  <c:v>0.91489361702127658</c:v>
                </c:pt>
                <c:pt idx="5">
                  <c:v>0.92300000000000004</c:v>
                </c:pt>
                <c:pt idx="6">
                  <c:v>1</c:v>
                </c:pt>
                <c:pt idx="7">
                  <c:v>1</c:v>
                </c:pt>
                <c:pt idx="8">
                  <c:v>0.85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504128"/>
        <c:axId val="143505664"/>
        <c:axId val="0"/>
      </c:bar3DChart>
      <c:catAx>
        <c:axId val="14350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505664"/>
        <c:crosses val="autoZero"/>
        <c:auto val="1"/>
        <c:lblAlgn val="ctr"/>
        <c:lblOffset val="100"/>
        <c:noMultiLvlLbl val="0"/>
      </c:catAx>
      <c:valAx>
        <c:axId val="1435056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50412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05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397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comparativa'!$C$29:$K$29</c:f>
              <c:numCache>
                <c:formatCode>0.00%</c:formatCode>
                <c:ptCount val="9"/>
                <c:pt idx="0">
                  <c:v>1.8691588785046728E-2</c:v>
                </c:pt>
                <c:pt idx="1">
                  <c:v>0</c:v>
                </c:pt>
                <c:pt idx="2">
                  <c:v>1.9607843137254902E-2</c:v>
                </c:pt>
                <c:pt idx="3">
                  <c:v>1.680672268907563E-2</c:v>
                </c:pt>
                <c:pt idx="4">
                  <c:v>4.2553191489361701E-2</c:v>
                </c:pt>
                <c:pt idx="5">
                  <c:v>1.8518518518518517E-2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comparativa'!$C$30:$K$30</c:f>
              <c:numCache>
                <c:formatCode>0.00%</c:formatCode>
                <c:ptCount val="9"/>
                <c:pt idx="0">
                  <c:v>9.3457943925233638E-3</c:v>
                </c:pt>
                <c:pt idx="1">
                  <c:v>6.4516129032258063E-2</c:v>
                </c:pt>
                <c:pt idx="2">
                  <c:v>0</c:v>
                </c:pt>
                <c:pt idx="3">
                  <c:v>2.5210084033613446E-2</c:v>
                </c:pt>
                <c:pt idx="4">
                  <c:v>0</c:v>
                </c:pt>
                <c:pt idx="5">
                  <c:v>0</c:v>
                </c:pt>
                <c:pt idx="6">
                  <c:v>5.8999999999999997E-2</c:v>
                </c:pt>
                <c:pt idx="7">
                  <c:v>3.7999999999999999E-2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comparativa'!$C$31:$K$31</c:f>
              <c:numCache>
                <c:formatCode>0.00%</c:formatCode>
                <c:ptCount val="9"/>
                <c:pt idx="0">
                  <c:v>7.476635514018691E-2</c:v>
                </c:pt>
                <c:pt idx="1">
                  <c:v>9.6774193548387094E-2</c:v>
                </c:pt>
                <c:pt idx="2">
                  <c:v>7.8431372549019607E-2</c:v>
                </c:pt>
                <c:pt idx="3">
                  <c:v>2.5210084033613446E-2</c:v>
                </c:pt>
                <c:pt idx="4">
                  <c:v>6.3829787234042548E-2</c:v>
                </c:pt>
                <c:pt idx="5">
                  <c:v>0</c:v>
                </c:pt>
                <c:pt idx="6">
                  <c:v>2.4E-2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comparativa'!$C$32:$K$32</c:f>
              <c:numCache>
                <c:formatCode>0.00%</c:formatCode>
                <c:ptCount val="9"/>
                <c:pt idx="0">
                  <c:v>0.13084112149532709</c:v>
                </c:pt>
                <c:pt idx="1">
                  <c:v>0.19354838709677419</c:v>
                </c:pt>
                <c:pt idx="2">
                  <c:v>0.11764705882352941</c:v>
                </c:pt>
                <c:pt idx="3">
                  <c:v>8.4033613445378158E-2</c:v>
                </c:pt>
                <c:pt idx="4">
                  <c:v>8.5106382978723402E-2</c:v>
                </c:pt>
                <c:pt idx="5">
                  <c:v>7.407407407407407E-2</c:v>
                </c:pt>
                <c:pt idx="6">
                  <c:v>0.11799999999999999</c:v>
                </c:pt>
                <c:pt idx="7">
                  <c:v>7.6999999999999999E-2</c:v>
                </c:pt>
                <c:pt idx="8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7"/>
              <c:delete val="1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comparativa'!$C$33:$K$33</c:f>
              <c:numCache>
                <c:formatCode>0.00%</c:formatCode>
                <c:ptCount val="9"/>
                <c:pt idx="0">
                  <c:v>0.14953271028037382</c:v>
                </c:pt>
                <c:pt idx="1">
                  <c:v>0.16129032258064516</c:v>
                </c:pt>
                <c:pt idx="2">
                  <c:v>0.27450980392156865</c:v>
                </c:pt>
                <c:pt idx="3">
                  <c:v>0.15126050420168066</c:v>
                </c:pt>
                <c:pt idx="4">
                  <c:v>0.1276595744680851</c:v>
                </c:pt>
                <c:pt idx="5">
                  <c:v>0.16666666666666666</c:v>
                </c:pt>
                <c:pt idx="6">
                  <c:v>0.16500000000000001</c:v>
                </c:pt>
                <c:pt idx="7">
                  <c:v>0</c:v>
                </c:pt>
                <c:pt idx="8">
                  <c:v>0.2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comparativa'!$C$27:$K$28</c:f>
              <c:multiLvlStrCache>
                <c:ptCount val="9"/>
                <c:lvl>
                  <c:pt idx="0">
                    <c:v>EI</c:v>
                  </c:pt>
                  <c:pt idx="1">
                    <c:v>ETIG</c:v>
                  </c:pt>
                  <c:pt idx="2">
                    <c:v>ETIS</c:v>
                  </c:pt>
                  <c:pt idx="3">
                    <c:v>EI</c:v>
                  </c:pt>
                  <c:pt idx="4">
                    <c:v>ETIG</c:v>
                  </c:pt>
                  <c:pt idx="5">
                    <c:v>ETIS</c:v>
                  </c:pt>
                  <c:pt idx="6">
                    <c:v>EI</c:v>
                  </c:pt>
                  <c:pt idx="7">
                    <c:v>ETIG</c:v>
                  </c:pt>
                  <c:pt idx="8">
                    <c:v>ETIS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'Taules comparativa'!$C$34:$K$34</c:f>
              <c:numCache>
                <c:formatCode>0.00%</c:formatCode>
                <c:ptCount val="9"/>
                <c:pt idx="0">
                  <c:v>0.61682242990654201</c:v>
                </c:pt>
                <c:pt idx="1">
                  <c:v>0.4838709677419355</c:v>
                </c:pt>
                <c:pt idx="2">
                  <c:v>0.50980392156862742</c:v>
                </c:pt>
                <c:pt idx="3">
                  <c:v>0.69747899159663862</c:v>
                </c:pt>
                <c:pt idx="4">
                  <c:v>0.68085106382978722</c:v>
                </c:pt>
                <c:pt idx="5">
                  <c:v>0.7407407407407407</c:v>
                </c:pt>
                <c:pt idx="6">
                  <c:v>0.63500000000000001</c:v>
                </c:pt>
                <c:pt idx="7">
                  <c:v>0.88500000000000001</c:v>
                </c:pt>
                <c:pt idx="8">
                  <c:v>0.65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676160"/>
        <c:axId val="143677696"/>
        <c:axId val="0"/>
      </c:bar3DChart>
      <c:catAx>
        <c:axId val="14367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43677696"/>
        <c:crosses val="autoZero"/>
        <c:auto val="1"/>
        <c:lblAlgn val="ctr"/>
        <c:lblOffset val="100"/>
        <c:noMultiLvlLbl val="0"/>
      </c:catAx>
      <c:valAx>
        <c:axId val="1436776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43676160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4"/>
          <c:order val="0"/>
          <c:tx>
            <c:strRef>
              <c:f>'Taules comparativa'!$B$60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comparativa'!$C$58:$K$59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comparativa'!$C$60:$K$60</c:f>
              <c:numCache>
                <c:formatCode>0.00%</c:formatCode>
                <c:ptCount val="9"/>
                <c:pt idx="0">
                  <c:v>0.76576576576576572</c:v>
                </c:pt>
                <c:pt idx="1">
                  <c:v>0.72268907563025209</c:v>
                </c:pt>
                <c:pt idx="2" formatCode="###0.0%">
                  <c:v>0.68235294117647061</c:v>
                </c:pt>
                <c:pt idx="3">
                  <c:v>0.76595744680851063</c:v>
                </c:pt>
                <c:pt idx="4">
                  <c:v>0.76595744680851063</c:v>
                </c:pt>
                <c:pt idx="5" formatCode="###0.0%">
                  <c:v>0.69230769230769229</c:v>
                </c:pt>
                <c:pt idx="6">
                  <c:v>0.67647058823529416</c:v>
                </c:pt>
                <c:pt idx="7">
                  <c:v>0.7592592592592593</c:v>
                </c:pt>
                <c:pt idx="8" formatCode="###0.0%">
                  <c:v>0.75</c:v>
                </c:pt>
              </c:numCache>
            </c:numRef>
          </c:val>
        </c:ser>
        <c:ser>
          <c:idx val="3"/>
          <c:order val="1"/>
          <c:tx>
            <c:strRef>
              <c:f>'Taules comparativa'!$B$61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comparativa'!$C$58:$K$59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comparativa'!$C$61:$K$61</c:f>
              <c:numCache>
                <c:formatCode>0.00%</c:formatCode>
                <c:ptCount val="9"/>
                <c:pt idx="0">
                  <c:v>6.3063063063063057E-2</c:v>
                </c:pt>
                <c:pt idx="1">
                  <c:v>9.2436974789915971E-2</c:v>
                </c:pt>
                <c:pt idx="2" formatCode="###0.0%">
                  <c:v>9.4117647058823528E-2</c:v>
                </c:pt>
                <c:pt idx="3">
                  <c:v>0.1276595744680851</c:v>
                </c:pt>
                <c:pt idx="4">
                  <c:v>0.1276595744680851</c:v>
                </c:pt>
                <c:pt idx="5" formatCode="###0.0%">
                  <c:v>3.8461538461538464E-2</c:v>
                </c:pt>
                <c:pt idx="6">
                  <c:v>2.9411764705882353E-2</c:v>
                </c:pt>
                <c:pt idx="7">
                  <c:v>0.12962962962962962</c:v>
                </c:pt>
                <c:pt idx="8" formatCode="###0.0%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'Taules comparativa'!$B$62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comparativa'!$C$58:$K$59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comparativa'!$C$62:$K$62</c:f>
              <c:numCache>
                <c:formatCode>0.00%</c:formatCode>
                <c:ptCount val="9"/>
                <c:pt idx="0">
                  <c:v>0.17117117117117117</c:v>
                </c:pt>
                <c:pt idx="1">
                  <c:v>0.15966386554621848</c:v>
                </c:pt>
                <c:pt idx="2" formatCode="###0.0%">
                  <c:v>0.2</c:v>
                </c:pt>
                <c:pt idx="3">
                  <c:v>0.10638297872340426</c:v>
                </c:pt>
                <c:pt idx="4">
                  <c:v>8.5106382978723402E-2</c:v>
                </c:pt>
                <c:pt idx="5" formatCode="###0.0%">
                  <c:v>7.6923076923076927E-2</c:v>
                </c:pt>
                <c:pt idx="6">
                  <c:v>0.23529411764705882</c:v>
                </c:pt>
                <c:pt idx="7">
                  <c:v>9.2592592592592587E-2</c:v>
                </c:pt>
                <c:pt idx="8" formatCode="###0.0%">
                  <c:v>0.1</c:v>
                </c:pt>
              </c:numCache>
            </c:numRef>
          </c:val>
        </c:ser>
        <c:ser>
          <c:idx val="0"/>
          <c:order val="3"/>
          <c:tx>
            <c:strRef>
              <c:f>'Taules comparativa'!$B$63</c:f>
              <c:strCache>
                <c:ptCount val="1"/>
                <c:pt idx="0">
                  <c:v>BECARI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comparativa'!$C$58:$K$59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comparativa'!$C$63:$K$63</c:f>
              <c:numCache>
                <c:formatCode>0.00%</c:formatCode>
                <c:ptCount val="9"/>
                <c:pt idx="0">
                  <c:v>0</c:v>
                </c:pt>
                <c:pt idx="1">
                  <c:v>2.5210084033613446E-2</c:v>
                </c:pt>
                <c:pt idx="2" formatCode="###0.0%">
                  <c:v>2.3529411764705882E-2</c:v>
                </c:pt>
                <c:pt idx="3">
                  <c:v>0</c:v>
                </c:pt>
                <c:pt idx="4">
                  <c:v>2.1276595744680851E-2</c:v>
                </c:pt>
                <c:pt idx="5" formatCode="###0.0%">
                  <c:v>0.15384615384615385</c:v>
                </c:pt>
                <c:pt idx="6">
                  <c:v>5.8823529411764705E-2</c:v>
                </c:pt>
                <c:pt idx="7">
                  <c:v>1.8518518518518517E-2</c:v>
                </c:pt>
                <c:pt idx="8" formatCode="###0.0%">
                  <c:v>0</c:v>
                </c:pt>
              </c:numCache>
            </c:numRef>
          </c:val>
        </c:ser>
        <c:ser>
          <c:idx val="1"/>
          <c:order val="4"/>
          <c:tx>
            <c:strRef>
              <c:f>'Taules comparativa'!$B$64</c:f>
              <c:strCache>
                <c:ptCount val="1"/>
                <c:pt idx="0">
                  <c:v>SENSE CONTRACTE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comparativa'!$C$58:$K$59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comparativa'!$C$64:$K$64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 formatCode="###0.0%">
                  <c:v>0</c:v>
                </c:pt>
                <c:pt idx="3">
                  <c:v>0</c:v>
                </c:pt>
                <c:pt idx="4">
                  <c:v>0</c:v>
                </c:pt>
                <c:pt idx="5" formatCode="###0.0%">
                  <c:v>3.8461538461538464E-2</c:v>
                </c:pt>
                <c:pt idx="6">
                  <c:v>0</c:v>
                </c:pt>
                <c:pt idx="7">
                  <c:v>0</c:v>
                </c:pt>
                <c:pt idx="8" formatCode="###0.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736192"/>
        <c:axId val="143754368"/>
        <c:axId val="0"/>
      </c:bar3DChart>
      <c:catAx>
        <c:axId val="143736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754368"/>
        <c:crosses val="autoZero"/>
        <c:auto val="1"/>
        <c:lblAlgn val="ctr"/>
        <c:lblOffset val="100"/>
        <c:noMultiLvlLbl val="0"/>
      </c:catAx>
      <c:valAx>
        <c:axId val="14375436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736192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5650525488618E-2"/>
          <c:y val="8.642865519687791E-2"/>
          <c:w val="0.96359499170281127"/>
          <c:h val="0.7972536602188293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comparativa'!$B$73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comparativa'!$C$73:$K$73</c:f>
              <c:numCache>
                <c:formatCode>0.00%</c:formatCode>
                <c:ptCount val="9"/>
                <c:pt idx="1">
                  <c:v>5.8823529411764705E-2</c:v>
                </c:pt>
                <c:pt idx="2">
                  <c:v>0</c:v>
                </c:pt>
                <c:pt idx="4">
                  <c:v>0.10638297872340426</c:v>
                </c:pt>
                <c:pt idx="5">
                  <c:v>0</c:v>
                </c:pt>
                <c:pt idx="7">
                  <c:v>7.407407407407407E-2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comparativa'!$B$74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comparativa'!$C$74:$K$74</c:f>
              <c:numCache>
                <c:formatCode>0.00%</c:formatCode>
                <c:ptCount val="9"/>
                <c:pt idx="0">
                  <c:v>0</c:v>
                </c:pt>
                <c:pt idx="1">
                  <c:v>8.4033613445378148E-3</c:v>
                </c:pt>
                <c:pt idx="2">
                  <c:v>1.2999999999999999E-2</c:v>
                </c:pt>
                <c:pt idx="3">
                  <c:v>0</c:v>
                </c:pt>
                <c:pt idx="4">
                  <c:v>2.1276595744680851E-2</c:v>
                </c:pt>
                <c:pt idx="5">
                  <c:v>3.7999999999999999E-2</c:v>
                </c:pt>
                <c:pt idx="6">
                  <c:v>1.9607843137254902E-2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comparativa'!$B$75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comparativa'!$C$75:$K$75</c:f>
              <c:numCache>
                <c:formatCode>0.00%</c:formatCode>
                <c:ptCount val="9"/>
                <c:pt idx="0">
                  <c:v>2.9702970297029702E-2</c:v>
                </c:pt>
                <c:pt idx="1">
                  <c:v>8.4033613445378148E-3</c:v>
                </c:pt>
                <c:pt idx="2">
                  <c:v>1.2999999999999999E-2</c:v>
                </c:pt>
                <c:pt idx="3">
                  <c:v>0</c:v>
                </c:pt>
                <c:pt idx="4">
                  <c:v>4.2553191489361701E-2</c:v>
                </c:pt>
                <c:pt idx="5">
                  <c:v>0</c:v>
                </c:pt>
                <c:pt idx="6">
                  <c:v>0</c:v>
                </c:pt>
                <c:pt idx="7">
                  <c:v>3.7037037037037035E-2</c:v>
                </c:pt>
                <c:pt idx="8">
                  <c:v>5.2999999999999999E-2</c:v>
                </c:pt>
              </c:numCache>
            </c:numRef>
          </c:val>
        </c:ser>
        <c:ser>
          <c:idx val="3"/>
          <c:order val="3"/>
          <c:tx>
            <c:strRef>
              <c:f>'Taules comparativa'!$B$76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comparativa'!$C$76:$K$76</c:f>
              <c:numCache>
                <c:formatCode>0.00%</c:formatCode>
                <c:ptCount val="9"/>
                <c:pt idx="0">
                  <c:v>5.9400000000000001E-2</c:v>
                </c:pt>
                <c:pt idx="1">
                  <c:v>6.7226890756302518E-2</c:v>
                </c:pt>
                <c:pt idx="2">
                  <c:v>0.08</c:v>
                </c:pt>
                <c:pt idx="3">
                  <c:v>6.8965517241379309E-2</c:v>
                </c:pt>
                <c:pt idx="4">
                  <c:v>8.5106382978723402E-2</c:v>
                </c:pt>
                <c:pt idx="5">
                  <c:v>0.155</c:v>
                </c:pt>
                <c:pt idx="6">
                  <c:v>0.1176</c:v>
                </c:pt>
                <c:pt idx="7">
                  <c:v>5.5555555555555552E-2</c:v>
                </c:pt>
                <c:pt idx="8">
                  <c:v>0.104</c:v>
                </c:pt>
              </c:numCache>
            </c:numRef>
          </c:val>
        </c:ser>
        <c:ser>
          <c:idx val="4"/>
          <c:order val="4"/>
          <c:tx>
            <c:strRef>
              <c:f>'Taules comparativa'!$B$77</c:f>
              <c:strCache>
                <c:ptCount val="1"/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comparativa'!$C$77:$K$77</c:f>
              <c:numCache>
                <c:formatCode>0.00%</c:formatCode>
                <c:ptCount val="9"/>
              </c:numCache>
            </c:numRef>
          </c:val>
        </c:ser>
        <c:ser>
          <c:idx val="5"/>
          <c:order val="5"/>
          <c:tx>
            <c:strRef>
              <c:f>'Taules comparativa'!$B$78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comparativa'!$C$78:$K$78</c:f>
              <c:numCache>
                <c:formatCode>0.00%</c:formatCode>
                <c:ptCount val="9"/>
                <c:pt idx="0">
                  <c:v>0.37619999999999998</c:v>
                </c:pt>
                <c:pt idx="1">
                  <c:v>0.37815126050420167</c:v>
                </c:pt>
                <c:pt idx="2">
                  <c:v>0.37815126050420167</c:v>
                </c:pt>
                <c:pt idx="3">
                  <c:v>0.42699999999999999</c:v>
                </c:pt>
                <c:pt idx="4">
                  <c:v>0.42553191489361697</c:v>
                </c:pt>
                <c:pt idx="5">
                  <c:v>0.61499999999999999</c:v>
                </c:pt>
                <c:pt idx="6">
                  <c:v>0.68630000000000002</c:v>
                </c:pt>
                <c:pt idx="7">
                  <c:v>0.37037037037037035</c:v>
                </c:pt>
                <c:pt idx="8">
                  <c:v>0.63200000000000001</c:v>
                </c:pt>
              </c:numCache>
            </c:numRef>
          </c:val>
        </c:ser>
        <c:ser>
          <c:idx val="6"/>
          <c:order val="6"/>
          <c:tx>
            <c:strRef>
              <c:f>'Taules comparativa'!$B$79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comparativa'!$C$79:$K$79</c:f>
              <c:numCache>
                <c:formatCode>0.00%</c:formatCode>
                <c:ptCount val="9"/>
              </c:numCache>
            </c:numRef>
          </c:val>
        </c:ser>
        <c:ser>
          <c:idx val="7"/>
          <c:order val="7"/>
          <c:tx>
            <c:strRef>
              <c:f>'Taules comparativa'!$B$80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comparativa'!$C$80:$K$80</c:f>
              <c:numCache>
                <c:formatCode>0.00%</c:formatCode>
                <c:ptCount val="9"/>
                <c:pt idx="0">
                  <c:v>0.43564356435643564</c:v>
                </c:pt>
                <c:pt idx="1">
                  <c:v>0.29411764705882354</c:v>
                </c:pt>
                <c:pt idx="2">
                  <c:v>0.29411764705882354</c:v>
                </c:pt>
                <c:pt idx="3">
                  <c:v>0.373</c:v>
                </c:pt>
                <c:pt idx="4">
                  <c:v>0.23404255319148937</c:v>
                </c:pt>
                <c:pt idx="5">
                  <c:v>0.115</c:v>
                </c:pt>
                <c:pt idx="6">
                  <c:v>0.17647058823529413</c:v>
                </c:pt>
                <c:pt idx="7">
                  <c:v>0.27777777777777779</c:v>
                </c:pt>
                <c:pt idx="8">
                  <c:v>0.21099999999999999</c:v>
                </c:pt>
              </c:numCache>
            </c:numRef>
          </c:val>
        </c:ser>
        <c:ser>
          <c:idx val="8"/>
          <c:order val="8"/>
          <c:tx>
            <c:strRef>
              <c:f>'Taules comparativa'!$B$81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comparativa'!$C$71:$K$72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comparativa'!$C$81:$K$81</c:f>
              <c:numCache>
                <c:formatCode>0.00%</c:formatCode>
                <c:ptCount val="9"/>
                <c:pt idx="0">
                  <c:v>9.9009900990099015E-2</c:v>
                </c:pt>
                <c:pt idx="1">
                  <c:v>0.18487394957983194</c:v>
                </c:pt>
                <c:pt idx="2">
                  <c:v>0.18487394957983194</c:v>
                </c:pt>
                <c:pt idx="3">
                  <c:v>9.2999999999999999E-2</c:v>
                </c:pt>
                <c:pt idx="4">
                  <c:v>8.5106382978723402E-2</c:v>
                </c:pt>
                <c:pt idx="5">
                  <c:v>7.6999999999999999E-2</c:v>
                </c:pt>
                <c:pt idx="6">
                  <c:v>0</c:v>
                </c:pt>
                <c:pt idx="7">
                  <c:v>0.18518518518518517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43870976"/>
        <c:axId val="143897344"/>
        <c:axId val="0"/>
      </c:bar3DChart>
      <c:catAx>
        <c:axId val="14387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43897344"/>
        <c:crosses val="autoZero"/>
        <c:auto val="1"/>
        <c:lblAlgn val="ctr"/>
        <c:lblOffset val="100"/>
        <c:noMultiLvlLbl val="0"/>
      </c:catAx>
      <c:valAx>
        <c:axId val="14389734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43870976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2.2518712938660451E-3"/>
          <c:y val="0.12170910503381176"/>
          <c:w val="0.98761533974919802"/>
          <c:h val="0.70708893934416495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comparativa'!$B$93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comparativa'!$C$91:$K$92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comparativa'!$C$93:$K$93</c:f>
              <c:numCache>
                <c:formatCode>0.00</c:formatCode>
                <c:ptCount val="9"/>
                <c:pt idx="0">
                  <c:v>5.6122448979591839</c:v>
                </c:pt>
                <c:pt idx="1">
                  <c:v>5.4678899082568799</c:v>
                </c:pt>
                <c:pt idx="2" formatCode="#,##0.00">
                  <c:v>5.4197530864197532</c:v>
                </c:pt>
                <c:pt idx="3">
                  <c:v>5.3</c:v>
                </c:pt>
                <c:pt idx="4">
                  <c:v>5.5238095238095246</c:v>
                </c:pt>
                <c:pt idx="5" formatCode="#,##0.00">
                  <c:v>5.6999999999999993</c:v>
                </c:pt>
                <c:pt idx="6">
                  <c:v>5.58</c:v>
                </c:pt>
                <c:pt idx="7">
                  <c:v>5.8490566037735849</c:v>
                </c:pt>
                <c:pt idx="8" formatCode="#,##0.00">
                  <c:v>5.8235294117647056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comparativa'!$B$94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2"/>
              <c:layout>
                <c:manualLayout>
                  <c:x val="-2.296296296296305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34567901234575E-2"/>
                  <c:y val="-3.761379062645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comparativa'!$C$91:$K$92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comparativa'!$C$94:$K$94</c:f>
              <c:numCache>
                <c:formatCode>0.00</c:formatCode>
                <c:ptCount val="9"/>
                <c:pt idx="0">
                  <c:v>5.0510204081632653</c:v>
                </c:pt>
                <c:pt idx="1">
                  <c:v>4.7522935779816518</c:v>
                </c:pt>
                <c:pt idx="2" formatCode="#,##0.00">
                  <c:v>4.1749999999999998</c:v>
                </c:pt>
                <c:pt idx="3">
                  <c:v>4.7333333333333334</c:v>
                </c:pt>
                <c:pt idx="4">
                  <c:v>4.5952380952380967</c:v>
                </c:pt>
                <c:pt idx="5" formatCode="#,##0.00">
                  <c:v>4.75</c:v>
                </c:pt>
                <c:pt idx="6">
                  <c:v>4.9000000000000004</c:v>
                </c:pt>
                <c:pt idx="7">
                  <c:v>4.7547169811320762</c:v>
                </c:pt>
                <c:pt idx="8" formatCode="#,##0.00">
                  <c:v>5.0588235294117645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comparativa'!$B$95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2345679012345739E-3"/>
                  <c:y val="-2.2218600956510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19908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5E-2"/>
                  <c:y val="-3.321516500647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comparativa'!$C$91:$K$92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comparativa'!$C$95:$K$95</c:f>
              <c:numCache>
                <c:formatCode>0.00</c:formatCode>
                <c:ptCount val="9"/>
                <c:pt idx="0">
                  <c:v>4.9387755102040813</c:v>
                </c:pt>
                <c:pt idx="1">
                  <c:v>4.8796296296296306</c:v>
                </c:pt>
                <c:pt idx="2" formatCode="#,##0.00">
                  <c:v>4.8874999999999975</c:v>
                </c:pt>
                <c:pt idx="3">
                  <c:v>4.7</c:v>
                </c:pt>
                <c:pt idx="4">
                  <c:v>4.6904761904761898</c:v>
                </c:pt>
                <c:pt idx="5" formatCode="#,##0.00">
                  <c:v>5.0499999999999989</c:v>
                </c:pt>
                <c:pt idx="6">
                  <c:v>4.5199999999999996</c:v>
                </c:pt>
                <c:pt idx="7">
                  <c:v>4.9056603773584886</c:v>
                </c:pt>
                <c:pt idx="8" formatCode="#,##0.00">
                  <c:v>5.0588235294117645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comparativa'!$B$96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2"/>
              <c:layout>
                <c:manualLayout>
                  <c:x val="-6.8212306794983963E-4"/>
                  <c:y val="-3.493062899826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2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466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836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5964E-3"/>
                  <c:y val="-2.254728565835058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comparativa'!$C$91:$K$92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comparativa'!$C$96:$K$96</c:f>
              <c:numCache>
                <c:formatCode>0.00</c:formatCode>
                <c:ptCount val="9"/>
                <c:pt idx="0">
                  <c:v>5.0612244897959187</c:v>
                </c:pt>
                <c:pt idx="1">
                  <c:v>4.9537037037037042</c:v>
                </c:pt>
                <c:pt idx="2" formatCode="#,##0.00">
                  <c:v>4.9125000000000005</c:v>
                </c:pt>
                <c:pt idx="3">
                  <c:v>4.666666666666667</c:v>
                </c:pt>
                <c:pt idx="4">
                  <c:v>4.6904761904761916</c:v>
                </c:pt>
                <c:pt idx="5" formatCode="#,##0.00">
                  <c:v>5.35</c:v>
                </c:pt>
                <c:pt idx="6">
                  <c:v>4.88</c:v>
                </c:pt>
                <c:pt idx="7">
                  <c:v>4.9433962264150955</c:v>
                </c:pt>
                <c:pt idx="8" formatCode="#,##0.00">
                  <c:v>5.5294117647058822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comparativa'!$B$97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7901234575E-2"/>
                  <c:y val="2.3966968053336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comparativa'!$C$91:$K$92</c:f>
              <c:multiLvlStrCache>
                <c:ptCount val="9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</c:lvl>
                <c:lvl>
                  <c:pt idx="0">
                    <c:v>ENG. EN INFORMÀTICA</c:v>
                  </c:pt>
                  <c:pt idx="3">
                    <c:v>ENG. TÈCN. EN INFORMÀTICA DE GESTIÓ</c:v>
                  </c:pt>
                  <c:pt idx="6">
                    <c:v>ENG. TÈCN. EN INFORMÀTICA DE SISTEMES</c:v>
                  </c:pt>
                </c:lvl>
              </c:multiLvlStrCache>
            </c:multiLvlStrRef>
          </c:cat>
          <c:val>
            <c:numRef>
              <c:f>'Taules comparativa'!$C$97:$K$97</c:f>
              <c:numCache>
                <c:formatCode>0.00</c:formatCode>
                <c:ptCount val="9"/>
                <c:pt idx="0">
                  <c:v>5.3398058252427187</c:v>
                </c:pt>
                <c:pt idx="1">
                  <c:v>5.3214285714285703</c:v>
                </c:pt>
                <c:pt idx="2" formatCode="#,##0.00">
                  <c:v>5.3780487804878048</c:v>
                </c:pt>
                <c:pt idx="3">
                  <c:v>5.0999999999999996</c:v>
                </c:pt>
                <c:pt idx="4">
                  <c:v>5.3255813953488387</c:v>
                </c:pt>
                <c:pt idx="5" formatCode="#,##0.00">
                  <c:v>5.7391304347826084</c:v>
                </c:pt>
                <c:pt idx="6">
                  <c:v>5.3725490196078427</c:v>
                </c:pt>
                <c:pt idx="7">
                  <c:v>5.5925925925925917</c:v>
                </c:pt>
                <c:pt idx="8" formatCode="#,##0.00">
                  <c:v>5.8235294117647065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75552"/>
        <c:axId val="155206016"/>
      </c:lineChart>
      <c:catAx>
        <c:axId val="1551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155206016"/>
        <c:crossesAt val="3"/>
        <c:auto val="1"/>
        <c:lblAlgn val="ctr"/>
        <c:lblOffset val="100"/>
        <c:tickMarkSkip val="31999"/>
        <c:noMultiLvlLbl val="0"/>
      </c:catAx>
      <c:valAx>
        <c:axId val="155206016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5517555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7844444444444597"/>
          <c:h val="0.13198214712155845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153599071799474E-2"/>
          <c:y val="0.12122779126977506"/>
          <c:w val="0.97169280185640161"/>
          <c:h val="0.76879022896383198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comparativa'!$B$105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6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comparativa'!$C$103:$H$104</c:f>
              <c:multiLvlStrCache>
                <c:ptCount val="6"/>
                <c:lvl>
                  <c:pt idx="0">
                    <c:v>ENG. EN INFORMÀTICA</c:v>
                  </c:pt>
                  <c:pt idx="1">
                    <c:v>ENG. TÈCN. EN INFORMÀTICA DE GESTIÓ</c:v>
                  </c:pt>
                  <c:pt idx="2">
                    <c:v>ENG. EN INFORMÀTICA</c:v>
                  </c:pt>
                  <c:pt idx="3">
                    <c:v>ENG. TÈCN. EN INFORMÀTICA DE GESTIÓ</c:v>
                  </c:pt>
                  <c:pt idx="4">
                    <c:v>ENG. EN INFORMÀTICA</c:v>
                  </c:pt>
                  <c:pt idx="5">
                    <c:v>ENG. TÈCN. EN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comparativa'!$C$105:$H$105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</c:numCache>
            </c:numRef>
          </c:val>
        </c:ser>
        <c:ser>
          <c:idx val="2"/>
          <c:order val="1"/>
          <c:tx>
            <c:strRef>
              <c:f>'Taules comparativa'!$B$106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comparativa'!$C$103:$H$104</c:f>
              <c:multiLvlStrCache>
                <c:ptCount val="6"/>
                <c:lvl>
                  <c:pt idx="0">
                    <c:v>ENG. EN INFORMÀTICA</c:v>
                  </c:pt>
                  <c:pt idx="1">
                    <c:v>ENG. TÈCN. EN INFORMÀTICA DE GESTIÓ</c:v>
                  </c:pt>
                  <c:pt idx="2">
                    <c:v>ENG. EN INFORMÀTICA</c:v>
                  </c:pt>
                  <c:pt idx="3">
                    <c:v>ENG. TÈCN. EN INFORMÀTICA DE GESTIÓ</c:v>
                  </c:pt>
                  <c:pt idx="4">
                    <c:v>ENG. EN INFORMÀTICA</c:v>
                  </c:pt>
                  <c:pt idx="5">
                    <c:v>ENG. TÈCN. EN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comparativa'!$C$106:$H$106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</c:ser>
        <c:ser>
          <c:idx val="0"/>
          <c:order val="2"/>
          <c:tx>
            <c:strRef>
              <c:f>'Taules comparativa'!$B$107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comparativa'!$C$103:$H$104</c:f>
              <c:multiLvlStrCache>
                <c:ptCount val="6"/>
                <c:lvl>
                  <c:pt idx="0">
                    <c:v>ENG. EN INFORMÀTICA</c:v>
                  </c:pt>
                  <c:pt idx="1">
                    <c:v>ENG. TÈCN. EN INFORMÀTICA DE GESTIÓ</c:v>
                  </c:pt>
                  <c:pt idx="2">
                    <c:v>ENG. EN INFORMÀTICA</c:v>
                  </c:pt>
                  <c:pt idx="3">
                    <c:v>ENG. TÈCN. EN INFORMÀTICA DE GESTIÓ</c:v>
                  </c:pt>
                  <c:pt idx="4">
                    <c:v>ENG. EN INFORMÀTICA</c:v>
                  </c:pt>
                  <c:pt idx="5">
                    <c:v>ENG. TÈCN. EN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comparativa'!$C$107:$H$107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comparativa'!$B$108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comparativa'!$C$103:$H$104</c:f>
              <c:multiLvlStrCache>
                <c:ptCount val="6"/>
                <c:lvl>
                  <c:pt idx="0">
                    <c:v>ENG. EN INFORMÀTICA</c:v>
                  </c:pt>
                  <c:pt idx="1">
                    <c:v>ENG. TÈCN. EN INFORMÀTICA DE GESTIÓ</c:v>
                  </c:pt>
                  <c:pt idx="2">
                    <c:v>ENG. EN INFORMÀTICA</c:v>
                  </c:pt>
                  <c:pt idx="3">
                    <c:v>ENG. TÈCN. EN INFORMÀTICA DE GESTIÓ</c:v>
                  </c:pt>
                  <c:pt idx="4">
                    <c:v>ENG. EN INFORMÀTICA</c:v>
                  </c:pt>
                  <c:pt idx="5">
                    <c:v>ENG. TÈCN. EN INFORMÀTICA DE GESTIÓ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comparativa'!$C$108:$H$108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5296128"/>
        <c:axId val="155297664"/>
        <c:axId val="0"/>
      </c:bar3DChart>
      <c:catAx>
        <c:axId val="15529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297664"/>
        <c:crosses val="autoZero"/>
        <c:auto val="1"/>
        <c:lblAlgn val="ctr"/>
        <c:lblOffset val="100"/>
        <c:noMultiLvlLbl val="0"/>
      </c:catAx>
      <c:valAx>
        <c:axId val="15529766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296128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593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2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comparativa'!$B$120</c:f>
              <c:strCache>
                <c:ptCount val="1"/>
                <c:pt idx="0">
                  <c:v>ENG.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comparativa'!$C$116:$K$119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comparativa'!$C$120:$K$120</c:f>
              <c:numCache>
                <c:formatCode>0.00%</c:formatCode>
                <c:ptCount val="9"/>
                <c:pt idx="0">
                  <c:v>5.6074766355140186E-2</c:v>
                </c:pt>
                <c:pt idx="1">
                  <c:v>0.28037383177570091</c:v>
                </c:pt>
                <c:pt idx="2">
                  <c:v>0.10280373831775701</c:v>
                </c:pt>
                <c:pt idx="3">
                  <c:v>0.1092436974789916</c:v>
                </c:pt>
                <c:pt idx="4">
                  <c:v>0.16806722689075632</c:v>
                </c:pt>
                <c:pt idx="5">
                  <c:v>9.2436974789915971E-2</c:v>
                </c:pt>
                <c:pt idx="6" formatCode="###0.0%">
                  <c:v>0.15476190476190477</c:v>
                </c:pt>
                <c:pt idx="7" formatCode="###0.0%">
                  <c:v>0.14285714285714288</c:v>
                </c:pt>
                <c:pt idx="8" formatCode="###0.0%">
                  <c:v>9.5238095238095233E-2</c:v>
                </c:pt>
              </c:numCache>
            </c:numRef>
          </c:val>
        </c:ser>
        <c:ser>
          <c:idx val="1"/>
          <c:order val="1"/>
          <c:tx>
            <c:strRef>
              <c:f>'Taules comparativa'!$B$121</c:f>
              <c:strCache>
                <c:ptCount val="1"/>
                <c:pt idx="0">
                  <c:v>ENG. TÈCN.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9925090805386739E-3"/>
                  <c:y val="-2.0168067226890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970036322154644E-3"/>
                  <c:y val="-2.0168067226890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8951271275412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880145288618577E-3"/>
                  <c:y val="-2.24107280707558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86516344969594E-2"/>
                  <c:y val="-2.2408963585434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5.9925090805385741E-3"/>
                  <c:y val="-1.120448179271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5955054483231977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786516344969594E-2"/>
                  <c:y val="-8.21652506332719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 rot="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comparativa'!$C$116:$K$119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comparativa'!$C$121:$K$121</c:f>
              <c:numCache>
                <c:formatCode>0.00%</c:formatCode>
                <c:ptCount val="9"/>
                <c:pt idx="0">
                  <c:v>3.2258064516129031E-2</c:v>
                </c:pt>
                <c:pt idx="1">
                  <c:v>0.19354838709677419</c:v>
                </c:pt>
                <c:pt idx="2">
                  <c:v>0</c:v>
                </c:pt>
                <c:pt idx="3">
                  <c:v>2.1276595744680851E-2</c:v>
                </c:pt>
                <c:pt idx="4">
                  <c:v>0.10638297872340426</c:v>
                </c:pt>
                <c:pt idx="5">
                  <c:v>6.3829787234042548E-2</c:v>
                </c:pt>
                <c:pt idx="6" formatCode="###0.0%">
                  <c:v>0.15384615384615385</c:v>
                </c:pt>
                <c:pt idx="7" formatCode="###0.0%">
                  <c:v>0.15384615384615385</c:v>
                </c:pt>
                <c:pt idx="8" formatCode="###0.0%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comparativa'!$B$122</c:f>
              <c:strCache>
                <c:ptCount val="1"/>
                <c:pt idx="0">
                  <c:v>ENG. TÈCN.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1910108966463937E-3"/>
                  <c:y val="-4.4817927170868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910108966463937E-3"/>
                  <c:y val="-8.9635854341736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9.5880145288618577E-3"/>
                  <c:y val="-6.7226890756302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580523609400524E-2"/>
                  <c:y val="-4.4817927170868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985018161077325E-2"/>
                  <c:y val="-6.72268907563033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numFmt formatCode="0.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comparativa'!$C$116:$K$119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comparativa'!$C$122:$K$122</c:f>
              <c:numCache>
                <c:formatCode>0.00%</c:formatCode>
                <c:ptCount val="9"/>
                <c:pt idx="0">
                  <c:v>3.9215686274509803E-2</c:v>
                </c:pt>
                <c:pt idx="1">
                  <c:v>0.13725490196078433</c:v>
                </c:pt>
                <c:pt idx="2">
                  <c:v>3.9215686274509803E-2</c:v>
                </c:pt>
                <c:pt idx="3">
                  <c:v>5.5555555555555552E-2</c:v>
                </c:pt>
                <c:pt idx="4">
                  <c:v>0.18518518518518517</c:v>
                </c:pt>
                <c:pt idx="5">
                  <c:v>0</c:v>
                </c:pt>
                <c:pt idx="6" formatCode="###0.0%">
                  <c:v>0.1</c:v>
                </c:pt>
                <c:pt idx="7" formatCode="###0.0%">
                  <c:v>0.1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353856"/>
        <c:axId val="155355392"/>
        <c:axId val="0"/>
      </c:bar3DChart>
      <c:catAx>
        <c:axId val="15535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5355392"/>
        <c:crosses val="autoZero"/>
        <c:auto val="1"/>
        <c:lblAlgn val="ctr"/>
        <c:lblOffset val="100"/>
        <c:noMultiLvlLbl val="0"/>
      </c:catAx>
      <c:valAx>
        <c:axId val="155355392"/>
        <c:scaling>
          <c:orientation val="minMax"/>
          <c:max val="0.5"/>
        </c:scaling>
        <c:delete val="1"/>
        <c:axPos val="l"/>
        <c:numFmt formatCode="0%" sourceLinked="0"/>
        <c:majorTickMark val="out"/>
        <c:minorTickMark val="none"/>
        <c:tickLblPos val="none"/>
        <c:crossAx val="15535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78227757466438"/>
          <c:y val="2.2259283657898591E-2"/>
          <c:w val="0.80155534719541122"/>
          <c:h val="7.7348289389923164E-2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comparativa'!$B$43</c:f>
              <c:strCache>
                <c:ptCount val="1"/>
                <c:pt idx="0">
                  <c:v>ENG.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comparativa'!$C$43:$H$43</c:f>
              <c:numCache>
                <c:formatCode>General</c:formatCode>
                <c:ptCount val="6"/>
                <c:pt idx="0">
                  <c:v>0.63551401869158874</c:v>
                </c:pt>
                <c:pt idx="1">
                  <c:v>1.8691588785046728E-2</c:v>
                </c:pt>
                <c:pt idx="2">
                  <c:v>0.13084112149532709</c:v>
                </c:pt>
                <c:pt idx="3">
                  <c:v>2.8037383177570093E-2</c:v>
                </c:pt>
                <c:pt idx="4">
                  <c:v>0.10280373831775701</c:v>
                </c:pt>
                <c:pt idx="5">
                  <c:v>8.4112149532710276E-2</c:v>
                </c:pt>
              </c:numCache>
            </c:numRef>
          </c:val>
        </c:ser>
        <c:ser>
          <c:idx val="1"/>
          <c:order val="1"/>
          <c:tx>
            <c:strRef>
              <c:f>'[1]Taules comparativa'!$B$44</c:f>
              <c:strCache>
                <c:ptCount val="1"/>
                <c:pt idx="0">
                  <c:v>ENG. TÈCN.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0.4838709677419355</c:v>
                </c:pt>
                <c:pt idx="1">
                  <c:v>0</c:v>
                </c:pt>
                <c:pt idx="2">
                  <c:v>9.6774193548387094E-2</c:v>
                </c:pt>
                <c:pt idx="3">
                  <c:v>3.2258064516129031E-2</c:v>
                </c:pt>
                <c:pt idx="4">
                  <c:v>0.25806451612903225</c:v>
                </c:pt>
                <c:pt idx="5">
                  <c:v>0.12903225806451613</c:v>
                </c:pt>
              </c:numCache>
            </c:numRef>
          </c:val>
        </c:ser>
        <c:ser>
          <c:idx val="2"/>
          <c:order val="2"/>
          <c:tx>
            <c:strRef>
              <c:f>'[1]Taules comparativa'!$B$45</c:f>
              <c:strCache>
                <c:ptCount val="1"/>
                <c:pt idx="0">
                  <c:v>ENG. TÈCN.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comparativa'!$C$41:$H$42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comparativa'!$C$45:$H$45</c:f>
              <c:numCache>
                <c:formatCode>General</c:formatCode>
                <c:ptCount val="6"/>
                <c:pt idx="0">
                  <c:v>0.62745098039215685</c:v>
                </c:pt>
                <c:pt idx="1">
                  <c:v>7.8431372549019607E-2</c:v>
                </c:pt>
                <c:pt idx="2">
                  <c:v>0.11764705882352941</c:v>
                </c:pt>
                <c:pt idx="3">
                  <c:v>3.9215686274509803E-2</c:v>
                </c:pt>
                <c:pt idx="4">
                  <c:v>9.8039215686274508E-2</c:v>
                </c:pt>
                <c:pt idx="5">
                  <c:v>3.9215686274509803E-2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443584"/>
        <c:axId val="155445120"/>
        <c:axId val="0"/>
      </c:bar3DChart>
      <c:catAx>
        <c:axId val="155443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445120"/>
        <c:crosses val="autoZero"/>
        <c:auto val="1"/>
        <c:lblAlgn val="ctr"/>
        <c:lblOffset val="100"/>
        <c:noMultiLvlLbl val="0"/>
      </c:catAx>
      <c:valAx>
        <c:axId val="15544512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4435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4999E-2"/>
          <c:w val="0.22656191336815037"/>
          <c:h val="0.27924777071174001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comparativa'!$I$49</c:f>
              <c:strCache>
                <c:ptCount val="1"/>
                <c:pt idx="0">
                  <c:v>ENG.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comparativa'!$J$49:$O$49</c:f>
              <c:numCache>
                <c:formatCode>General</c:formatCode>
                <c:ptCount val="6"/>
                <c:pt idx="0">
                  <c:v>0.6470588235294118</c:v>
                </c:pt>
                <c:pt idx="1">
                  <c:v>3.3613445378151259E-2</c:v>
                </c:pt>
                <c:pt idx="2">
                  <c:v>7.5630252100840331E-2</c:v>
                </c:pt>
                <c:pt idx="3">
                  <c:v>2.5210084033613446E-2</c:v>
                </c:pt>
                <c:pt idx="4">
                  <c:v>0.11764705882352941</c:v>
                </c:pt>
                <c:pt idx="5">
                  <c:v>0.10084033613445378</c:v>
                </c:pt>
              </c:numCache>
            </c:numRef>
          </c:val>
        </c:ser>
        <c:ser>
          <c:idx val="1"/>
          <c:order val="1"/>
          <c:tx>
            <c:strRef>
              <c:f>'[1]Taules comparativa'!$I$50</c:f>
              <c:strCache>
                <c:ptCount val="1"/>
                <c:pt idx="0">
                  <c:v>ENG. TÈCN.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comparativa'!$J$50:$O$50</c:f>
              <c:numCache>
                <c:formatCode>General</c:formatCode>
                <c:ptCount val="6"/>
                <c:pt idx="0">
                  <c:v>0.2978723404255319</c:v>
                </c:pt>
                <c:pt idx="1">
                  <c:v>2.1276595744680851E-2</c:v>
                </c:pt>
                <c:pt idx="2">
                  <c:v>0.19148936170212766</c:v>
                </c:pt>
                <c:pt idx="3">
                  <c:v>0</c:v>
                </c:pt>
                <c:pt idx="4">
                  <c:v>0.23404255319148937</c:v>
                </c:pt>
                <c:pt idx="5">
                  <c:v>0.25531914893617019</c:v>
                </c:pt>
              </c:numCache>
            </c:numRef>
          </c:val>
        </c:ser>
        <c:ser>
          <c:idx val="2"/>
          <c:order val="2"/>
          <c:tx>
            <c:strRef>
              <c:f>'[1]Taules comparativa'!$I$51</c:f>
              <c:strCache>
                <c:ptCount val="1"/>
                <c:pt idx="0">
                  <c:v>ENG. TÈCN.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comparativa'!$J$47:$O$48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comparativa'!$J$51:$O$51</c:f>
              <c:numCache>
                <c:formatCode>General</c:formatCode>
                <c:ptCount val="6"/>
                <c:pt idx="0">
                  <c:v>0.64814814814814814</c:v>
                </c:pt>
                <c:pt idx="1">
                  <c:v>1.8518518518518517E-2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0.14814814814814814</c:v>
                </c:pt>
                <c:pt idx="5">
                  <c:v>0.14814814814814814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550848"/>
        <c:axId val="155552384"/>
        <c:axId val="0"/>
      </c:bar3DChart>
      <c:catAx>
        <c:axId val="155550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552384"/>
        <c:crosses val="autoZero"/>
        <c:auto val="1"/>
        <c:lblAlgn val="ctr"/>
        <c:lblOffset val="100"/>
        <c:noMultiLvlLbl val="0"/>
      </c:catAx>
      <c:valAx>
        <c:axId val="15555238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5508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4999E-2"/>
          <c:w val="0.22656191336815037"/>
          <c:h val="0.27924777071174001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u="sng" baseline="0">
                <a:effectLst/>
              </a:rPr>
              <a:t>% de titulats que guanyen més de 30.000€ bruts anuals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1831481481481479E-2"/>
          <c:y val="0.17469042991081637"/>
          <c:w val="0.64614166666666661"/>
          <c:h val="0.6596372627486850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Resum!$V$47:$V$49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Resum!$W$47:$W$49</c:f>
              <c:numCache>
                <c:formatCode>0%</c:formatCode>
                <c:ptCount val="3"/>
                <c:pt idx="0">
                  <c:v>0.46666666666666667</c:v>
                </c:pt>
                <c:pt idx="1">
                  <c:v>0.19230769230769229</c:v>
                </c:pt>
                <c:pt idx="2">
                  <c:v>0.2105263157894737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5584"/>
        <c:axId val="111877120"/>
      </c:barChart>
      <c:catAx>
        <c:axId val="1118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877120"/>
        <c:crosses val="autoZero"/>
        <c:auto val="1"/>
        <c:lblAlgn val="ctr"/>
        <c:lblOffset val="100"/>
        <c:noMultiLvlLbl val="0"/>
      </c:catAx>
      <c:valAx>
        <c:axId val="111877120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1187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00090624506533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Gràfics!$S$180</c:f>
              <c:strCache>
                <c:ptCount val="1"/>
                <c:pt idx="0">
                  <c:v>ENGINYERIA EN INFORMÀTICA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Gràfics!$T$180:$Y$180</c:f>
              <c:numCache>
                <c:formatCode>###0.0%</c:formatCode>
                <c:ptCount val="6"/>
                <c:pt idx="0">
                  <c:v>0.74117647058823533</c:v>
                </c:pt>
                <c:pt idx="1">
                  <c:v>1.1764705882352941E-2</c:v>
                </c:pt>
                <c:pt idx="2">
                  <c:v>9.4117647058823528E-2</c:v>
                </c:pt>
                <c:pt idx="3">
                  <c:v>1.1764705882352941E-2</c:v>
                </c:pt>
                <c:pt idx="4">
                  <c:v>9.4117647058823528E-2</c:v>
                </c:pt>
                <c:pt idx="5">
                  <c:v>4.7058823529411764E-2</c:v>
                </c:pt>
              </c:numCache>
            </c:numRef>
          </c:val>
        </c:ser>
        <c:ser>
          <c:idx val="1"/>
          <c:order val="1"/>
          <c:tx>
            <c:strRef>
              <c:f>Gràfics!$S$181</c:f>
              <c:strCache>
                <c:ptCount val="1"/>
                <c:pt idx="0">
                  <c:v>ENGINYERIA TÈCNICA EN INFORMÀTICA DE GESTIÓ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Gràfics!$T$181:$Y$181</c:f>
              <c:numCache>
                <c:formatCode>###0.0%</c:formatCode>
                <c:ptCount val="6"/>
                <c:pt idx="0">
                  <c:v>0.65384615384615385</c:v>
                </c:pt>
                <c:pt idx="1">
                  <c:v>0</c:v>
                </c:pt>
                <c:pt idx="2">
                  <c:v>0.15384615384615385</c:v>
                </c:pt>
                <c:pt idx="3">
                  <c:v>0</c:v>
                </c:pt>
                <c:pt idx="4">
                  <c:v>0</c:v>
                </c:pt>
                <c:pt idx="5">
                  <c:v>0.19230769230769232</c:v>
                </c:pt>
              </c:numCache>
            </c:numRef>
          </c:val>
        </c:ser>
        <c:ser>
          <c:idx val="2"/>
          <c:order val="2"/>
          <c:tx>
            <c:strRef>
              <c:f>Gràfics!$S$182</c:f>
              <c:strCache>
                <c:ptCount val="1"/>
                <c:pt idx="0">
                  <c:v>ENGINYERIA TÈCNICA EN INFORMÀTICA DE SISTEMES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Gràfics!$T$178:$Y$179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Gràfics!$T$182:$Y$182</c:f>
              <c:numCache>
                <c:formatCode>###0.0%</c:formatCode>
                <c:ptCount val="6"/>
                <c:pt idx="0">
                  <c:v>0.6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0.05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5620480"/>
        <c:axId val="155622016"/>
        <c:axId val="0"/>
      </c:bar3DChart>
      <c:catAx>
        <c:axId val="15562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5622016"/>
        <c:crosses val="autoZero"/>
        <c:auto val="1"/>
        <c:lblAlgn val="ctr"/>
        <c:lblOffset val="100"/>
        <c:noMultiLvlLbl val="0"/>
      </c:catAx>
      <c:valAx>
        <c:axId val="15562201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6204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7178254883828881"/>
          <c:y val="2.1917814523514982E-2"/>
          <c:w val="0.22656191336815037"/>
          <c:h val="0.27924777071174001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en-US" sz="1600" u="sng"/>
              <a:t>Formació</a:t>
            </a:r>
            <a:r>
              <a:rPr lang="en-US" sz="1600" u="sng" baseline="0"/>
              <a:t> global rebuda</a:t>
            </a:r>
            <a:endParaRPr lang="en-U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52214217903613"/>
          <c:y val="0.17816287445689458"/>
          <c:w val="0.71271662850654316"/>
          <c:h val="0.673463011662474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Resum!$V$53:$V$55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Resum!$W$53:$W$55</c:f>
              <c:numCache>
                <c:formatCode>###0.00</c:formatCode>
                <c:ptCount val="3"/>
                <c:pt idx="0">
                  <c:v>5.1948051948051939</c:v>
                </c:pt>
                <c:pt idx="1">
                  <c:v>5</c:v>
                </c:pt>
                <c:pt idx="2">
                  <c:v>4.8947368421052637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20640"/>
        <c:axId val="111922176"/>
      </c:barChart>
      <c:catAx>
        <c:axId val="11192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1922176"/>
        <c:crosses val="autoZero"/>
        <c:auto val="1"/>
        <c:lblAlgn val="ctr"/>
        <c:lblOffset val="100"/>
        <c:noMultiLvlLbl val="0"/>
      </c:catAx>
      <c:valAx>
        <c:axId val="111922176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11920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Població total de titulats</a:t>
            </a:r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Taules!$G$11:$G$13</c:f>
              <c:numCache>
                <c:formatCode>0%</c:formatCode>
                <c:ptCount val="3"/>
                <c:pt idx="0">
                  <c:v>0.50292397660818711</c:v>
                </c:pt>
                <c:pt idx="1">
                  <c:v>0.61904761904761907</c:v>
                </c:pt>
                <c:pt idx="2">
                  <c:v>0.58823529411764708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u="sng"/>
              <a:t>Total mostra</a:t>
            </a:r>
            <a:r>
              <a:rPr lang="ca-ES" u="sng" baseline="0"/>
              <a:t> de titulats</a:t>
            </a:r>
            <a:endParaRPr lang="ca-ES" u="sng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87037037037037E-2"/>
          <c:y val="3.8805555555555558E-2"/>
          <c:w val="0.60152574074074072"/>
          <c:h val="0.92238888888888892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Taules!$A$11:$A$13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Taules!$I$11:$I$13</c:f>
              <c:numCache>
                <c:formatCode>0%</c:formatCode>
                <c:ptCount val="3"/>
                <c:pt idx="0">
                  <c:v>0.65151515151515149</c:v>
                </c:pt>
                <c:pt idx="1">
                  <c:v>0.19696969696969696</c:v>
                </c:pt>
                <c:pt idx="2">
                  <c:v>0.15151515151515152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Gràfics!$M$32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Gràfics!$M$33:$M$35</c:f>
              <c:numCache>
                <c:formatCode>###0.0%</c:formatCode>
                <c:ptCount val="3"/>
                <c:pt idx="0">
                  <c:v>0.11627906976744186</c:v>
                </c:pt>
                <c:pt idx="1">
                  <c:v>7.6923076923076927E-2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Gràfics!$L$33:$L$35</c:f>
              <c:strCache>
                <c:ptCount val="3"/>
                <c:pt idx="0">
                  <c:v>ENGINYERIA EN INFORMÀTICA</c:v>
                </c:pt>
                <c:pt idx="1">
                  <c:v>ENGINYERIA TÈCNICA EN INFORMÀTICA DE GESTIÓ</c:v>
                </c:pt>
                <c:pt idx="2">
                  <c:v>ENGINYERIA TÈCNICA EN INFORMÀTICA DE SISTEMES</c:v>
                </c:pt>
              </c:strCache>
            </c:strRef>
          </c:cat>
          <c:val>
            <c:numRef>
              <c:f>Gràfics!$N$33:$N$35</c:f>
              <c:numCache>
                <c:formatCode>###0.0%</c:formatCode>
                <c:ptCount val="3"/>
                <c:pt idx="0">
                  <c:v>0.88372093023255816</c:v>
                </c:pt>
                <c:pt idx="1">
                  <c:v>0.92307692307692302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401024"/>
        <c:axId val="112411008"/>
        <c:axId val="0"/>
      </c:bar3DChart>
      <c:catAx>
        <c:axId val="11240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411008"/>
        <c:crosses val="autoZero"/>
        <c:auto val="1"/>
        <c:lblAlgn val="ctr"/>
        <c:lblOffset val="100"/>
        <c:noMultiLvlLbl val="0"/>
      </c:catAx>
      <c:valAx>
        <c:axId val="1124110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24010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17"/><Relationship Id="rId18" Type="http://schemas.openxmlformats.org/officeDocument/2006/relationships/hyperlink" Target="#Gr&#224;fics!A190"/><Relationship Id="rId26" Type="http://schemas.openxmlformats.org/officeDocument/2006/relationships/hyperlink" Target="#Taules!A161"/><Relationship Id="rId39" Type="http://schemas.openxmlformats.org/officeDocument/2006/relationships/hyperlink" Target="#Gr&#224;fics!A507"/><Relationship Id="rId21" Type="http://schemas.openxmlformats.org/officeDocument/2006/relationships/hyperlink" Target="#Taules!A125"/><Relationship Id="rId34" Type="http://schemas.openxmlformats.org/officeDocument/2006/relationships/hyperlink" Target="#Taules!A224"/><Relationship Id="rId42" Type="http://schemas.openxmlformats.org/officeDocument/2006/relationships/hyperlink" Target="#Taules!A291"/><Relationship Id="rId47" Type="http://schemas.openxmlformats.org/officeDocument/2006/relationships/hyperlink" Target="#Gr&#224;fics!A645"/><Relationship Id="rId50" Type="http://schemas.openxmlformats.org/officeDocument/2006/relationships/hyperlink" Target="#Taules!A362"/><Relationship Id="rId55" Type="http://schemas.openxmlformats.org/officeDocument/2006/relationships/hyperlink" Target="#Gr&#224;fics!A747"/><Relationship Id="rId63" Type="http://schemas.openxmlformats.org/officeDocument/2006/relationships/hyperlink" Target="270_1%20Enquestes%20a%20titulats.xlsx#Comparativa!B12" TargetMode="External"/><Relationship Id="rId68" Type="http://schemas.openxmlformats.org/officeDocument/2006/relationships/hyperlink" Target="270_1%20Enquestes%20a%20titulats.xlsx#Comparativa!B210" TargetMode="External"/><Relationship Id="rId7" Type="http://schemas.openxmlformats.org/officeDocument/2006/relationships/hyperlink" Target="#Taules!A19"/><Relationship Id="rId2" Type="http://schemas.openxmlformats.org/officeDocument/2006/relationships/image" Target="../media/image1.gif"/><Relationship Id="rId16" Type="http://schemas.openxmlformats.org/officeDocument/2006/relationships/hyperlink" Target="#Gr&#224;fics!A168"/><Relationship Id="rId29" Type="http://schemas.openxmlformats.org/officeDocument/2006/relationships/hyperlink" Target="#Taules!A179"/><Relationship Id="rId1" Type="http://schemas.openxmlformats.org/officeDocument/2006/relationships/hyperlink" Target="#Taules!A211"/><Relationship Id="rId6" Type="http://schemas.openxmlformats.org/officeDocument/2006/relationships/image" Target="../media/image2.gif"/><Relationship Id="rId11" Type="http://schemas.openxmlformats.org/officeDocument/2006/relationships/hyperlink" Target="#Gr&#224;fics!A73"/><Relationship Id="rId24" Type="http://schemas.openxmlformats.org/officeDocument/2006/relationships/hyperlink" Target="#Gr&#224;fics!A256"/><Relationship Id="rId32" Type="http://schemas.openxmlformats.org/officeDocument/2006/relationships/hyperlink" Target="#Gr&#224;fics!A404"/><Relationship Id="rId37" Type="http://schemas.openxmlformats.org/officeDocument/2006/relationships/hyperlink" Target="#Gr&#224;fics!A483"/><Relationship Id="rId40" Type="http://schemas.openxmlformats.org/officeDocument/2006/relationships/hyperlink" Target="#Taules!A268"/><Relationship Id="rId45" Type="http://schemas.openxmlformats.org/officeDocument/2006/relationships/hyperlink" Target="#Taules!A328"/><Relationship Id="rId53" Type="http://schemas.openxmlformats.org/officeDocument/2006/relationships/hyperlink" Target="#Gr&#224;fics!A719"/><Relationship Id="rId58" Type="http://schemas.openxmlformats.org/officeDocument/2006/relationships/hyperlink" Target="#Gr&#224;fics!A601"/><Relationship Id="rId66" Type="http://schemas.openxmlformats.org/officeDocument/2006/relationships/hyperlink" Target="270_1%20Enquestes%20a%20titulats.xlsx#Comparativa!B141" TargetMode="External"/><Relationship Id="rId5" Type="http://schemas.openxmlformats.org/officeDocument/2006/relationships/hyperlink" Target="270_1%20Enquestes%20a%20titulats.xlsx#Gr&#224;fics!A5" TargetMode="External"/><Relationship Id="rId15" Type="http://schemas.openxmlformats.org/officeDocument/2006/relationships/hyperlink" Target="#Taules!A77"/><Relationship Id="rId23" Type="http://schemas.openxmlformats.org/officeDocument/2006/relationships/hyperlink" Target="#Taules!A137"/><Relationship Id="rId28" Type="http://schemas.openxmlformats.org/officeDocument/2006/relationships/hyperlink" Target="#Gr&#224;fics!A349"/><Relationship Id="rId36" Type="http://schemas.openxmlformats.org/officeDocument/2006/relationships/hyperlink" Target="#Taules!A235"/><Relationship Id="rId49" Type="http://schemas.openxmlformats.org/officeDocument/2006/relationships/hyperlink" Target="#Gr&#224;fics!A670"/><Relationship Id="rId57" Type="http://schemas.openxmlformats.org/officeDocument/2006/relationships/hyperlink" Target="#Gr&#224;fics!A579"/><Relationship Id="rId61" Type="http://schemas.openxmlformats.org/officeDocument/2006/relationships/hyperlink" Target="#Gr&#224;fics!A146"/><Relationship Id="rId10" Type="http://schemas.openxmlformats.org/officeDocument/2006/relationships/hyperlink" Target="#Taules!A43"/><Relationship Id="rId19" Type="http://schemas.openxmlformats.org/officeDocument/2006/relationships/hyperlink" Target="#Taules!A113"/><Relationship Id="rId31" Type="http://schemas.openxmlformats.org/officeDocument/2006/relationships/hyperlink" Target="#Taules!A189"/><Relationship Id="rId44" Type="http://schemas.openxmlformats.org/officeDocument/2006/relationships/hyperlink" Target="#Taules!A316"/><Relationship Id="rId52" Type="http://schemas.openxmlformats.org/officeDocument/2006/relationships/hyperlink" Target="#Taules!A374"/><Relationship Id="rId60" Type="http://schemas.openxmlformats.org/officeDocument/2006/relationships/hyperlink" Target="#Gr&#224;fics!A327"/><Relationship Id="rId65" Type="http://schemas.openxmlformats.org/officeDocument/2006/relationships/hyperlink" Target="270_1%20Enquestes%20a%20titulats.xlsx#Comparativa!B93" TargetMode="External"/><Relationship Id="rId4" Type="http://schemas.openxmlformats.org/officeDocument/2006/relationships/hyperlink" Target="270_1%20Enquestes%20a%20titulats.xlsx#Taules!A7" TargetMode="External"/><Relationship Id="rId9" Type="http://schemas.openxmlformats.org/officeDocument/2006/relationships/hyperlink" Target="#Gr&#224;fics!A49"/><Relationship Id="rId14" Type="http://schemas.openxmlformats.org/officeDocument/2006/relationships/hyperlink" Target="#Taules!A67"/><Relationship Id="rId22" Type="http://schemas.openxmlformats.org/officeDocument/2006/relationships/hyperlink" Target="#Gr&#224;fics!A234"/><Relationship Id="rId27" Type="http://schemas.openxmlformats.org/officeDocument/2006/relationships/hyperlink" Target="#Taules!A171"/><Relationship Id="rId30" Type="http://schemas.openxmlformats.org/officeDocument/2006/relationships/hyperlink" Target="#Gr&#224;fics!A376"/><Relationship Id="rId35" Type="http://schemas.openxmlformats.org/officeDocument/2006/relationships/hyperlink" Target="#Gr&#224;fics!A460"/><Relationship Id="rId43" Type="http://schemas.openxmlformats.org/officeDocument/2006/relationships/hyperlink" Target="#Taules!A303"/><Relationship Id="rId48" Type="http://schemas.openxmlformats.org/officeDocument/2006/relationships/hyperlink" Target="#Taules!A350"/><Relationship Id="rId56" Type="http://schemas.openxmlformats.org/officeDocument/2006/relationships/hyperlink" Target="#Gr&#224;fics!A769"/><Relationship Id="rId64" Type="http://schemas.openxmlformats.org/officeDocument/2006/relationships/hyperlink" Target="270_1%20Enquestes%20a%20titulats.xlsx#Comparativa!B54" TargetMode="External"/><Relationship Id="rId69" Type="http://schemas.openxmlformats.org/officeDocument/2006/relationships/hyperlink" Target="270_1%20Enquestes%20a%20titulats.xlsx#Comparativa!B252" TargetMode="External"/><Relationship Id="rId8" Type="http://schemas.openxmlformats.org/officeDocument/2006/relationships/hyperlink" Target="#Taules!A31"/><Relationship Id="rId51" Type="http://schemas.openxmlformats.org/officeDocument/2006/relationships/hyperlink" Target="#Gr&#224;fics!A692"/><Relationship Id="rId3" Type="http://schemas.openxmlformats.org/officeDocument/2006/relationships/hyperlink" Target="#Taules!A149"/><Relationship Id="rId12" Type="http://schemas.openxmlformats.org/officeDocument/2006/relationships/hyperlink" Target="#Taules!A55"/><Relationship Id="rId17" Type="http://schemas.openxmlformats.org/officeDocument/2006/relationships/hyperlink" Target="#Taules!A89"/><Relationship Id="rId25" Type="http://schemas.openxmlformats.org/officeDocument/2006/relationships/hyperlink" Target="#Gr&#224;fics!A302"/><Relationship Id="rId33" Type="http://schemas.openxmlformats.org/officeDocument/2006/relationships/hyperlink" Target="#Gr&#224;fics!A432"/><Relationship Id="rId38" Type="http://schemas.openxmlformats.org/officeDocument/2006/relationships/hyperlink" Target="#Taules!A246"/><Relationship Id="rId46" Type="http://schemas.openxmlformats.org/officeDocument/2006/relationships/hyperlink" Target="#Taules!A337"/><Relationship Id="rId59" Type="http://schemas.openxmlformats.org/officeDocument/2006/relationships/hyperlink" Target="#Gr&#224;fics!A623"/><Relationship Id="rId67" Type="http://schemas.openxmlformats.org/officeDocument/2006/relationships/hyperlink" Target="270_1%20Enquestes%20a%20titulats.xlsx#Comparativa!B176" TargetMode="External"/><Relationship Id="rId20" Type="http://schemas.openxmlformats.org/officeDocument/2006/relationships/hyperlink" Target="#Gr&#224;fics!A212"/><Relationship Id="rId41" Type="http://schemas.openxmlformats.org/officeDocument/2006/relationships/hyperlink" Target="#Gr&#224;fics!A531"/><Relationship Id="rId54" Type="http://schemas.openxmlformats.org/officeDocument/2006/relationships/hyperlink" Target="#Taules!A396"/><Relationship Id="rId62" Type="http://schemas.openxmlformats.org/officeDocument/2006/relationships/image" Target="../media/image3.png"/><Relationship Id="rId70" Type="http://schemas.openxmlformats.org/officeDocument/2006/relationships/hyperlink" Target="270_1%20Enquestes%20a%20titulats.xlsx#Comparativa!B29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Index!B50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chart" Target="../charts/chart45.xml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hyperlink" Target="#Index!B61"/><Relationship Id="rId4" Type="http://schemas.openxmlformats.org/officeDocument/2006/relationships/chart" Target="../charts/chart42.xml"/><Relationship Id="rId9" Type="http://schemas.openxmlformats.org/officeDocument/2006/relationships/chart" Target="../charts/chart46.xml"/><Relationship Id="rId14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402167</xdr:colOff>
      <xdr:row>15</xdr:row>
      <xdr:rowOff>0</xdr:rowOff>
    </xdr:from>
    <xdr:to>
      <xdr:col>4</xdr:col>
      <xdr:colOff>573617</xdr:colOff>
      <xdr:row>15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1167" y="415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15</xdr:row>
      <xdr:rowOff>17992</xdr:rowOff>
    </xdr:from>
    <xdr:to>
      <xdr:col>5</xdr:col>
      <xdr:colOff>119592</xdr:colOff>
      <xdr:row>15</xdr:row>
      <xdr:rowOff>160867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49550" y="4177242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443443</xdr:colOff>
      <xdr:row>34</xdr:row>
      <xdr:rowOff>37042</xdr:rowOff>
    </xdr:from>
    <xdr:to>
      <xdr:col>4</xdr:col>
      <xdr:colOff>586318</xdr:colOff>
      <xdr:row>34</xdr:row>
      <xdr:rowOff>179917</xdr:rowOff>
    </xdr:to>
    <xdr:pic>
      <xdr:nvPicPr>
        <xdr:cNvPr id="77" name="Imatge 76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02443" y="8016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27</xdr:row>
      <xdr:rowOff>42333</xdr:rowOff>
    </xdr:from>
    <xdr:to>
      <xdr:col>3</xdr:col>
      <xdr:colOff>428625</xdr:colOff>
      <xdr:row>27</xdr:row>
      <xdr:rowOff>185208</xdr:rowOff>
    </xdr:to>
    <xdr:pic>
      <xdr:nvPicPr>
        <xdr:cNvPr id="78" name="Imatge 77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30917" y="668866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105830</xdr:colOff>
      <xdr:row>10</xdr:row>
      <xdr:rowOff>42332</xdr:rowOff>
    </xdr:from>
    <xdr:to>
      <xdr:col>1</xdr:col>
      <xdr:colOff>272083</xdr:colOff>
      <xdr:row>10</xdr:row>
      <xdr:rowOff>194731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423330" y="322791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254011</xdr:colOff>
      <xdr:row>16</xdr:row>
      <xdr:rowOff>10583</xdr:rowOff>
    </xdr:from>
    <xdr:to>
      <xdr:col>4</xdr:col>
      <xdr:colOff>420264</xdr:colOff>
      <xdr:row>16</xdr:row>
      <xdr:rowOff>162982</xdr:rowOff>
    </xdr:to>
    <xdr:pic>
      <xdr:nvPicPr>
        <xdr:cNvPr id="65" name="Imatge 64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413011" y="4360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338656</xdr:colOff>
      <xdr:row>28</xdr:row>
      <xdr:rowOff>10583</xdr:rowOff>
    </xdr:from>
    <xdr:to>
      <xdr:col>5</xdr:col>
      <xdr:colOff>504909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311148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412756</xdr:colOff>
      <xdr:row>29</xdr:row>
      <xdr:rowOff>0</xdr:rowOff>
    </xdr:from>
    <xdr:to>
      <xdr:col>4</xdr:col>
      <xdr:colOff>579009</xdr:colOff>
      <xdr:row>29</xdr:row>
      <xdr:rowOff>152399</xdr:rowOff>
    </xdr:to>
    <xdr:pic>
      <xdr:nvPicPr>
        <xdr:cNvPr id="68" name="Imatge 67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571756" y="68368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370405</xdr:colOff>
      <xdr:row>33</xdr:row>
      <xdr:rowOff>10583</xdr:rowOff>
    </xdr:from>
    <xdr:to>
      <xdr:col>3</xdr:col>
      <xdr:colOff>536658</xdr:colOff>
      <xdr:row>33</xdr:row>
      <xdr:rowOff>162982</xdr:rowOff>
    </xdr:to>
    <xdr:pic>
      <xdr:nvPicPr>
        <xdr:cNvPr id="69" name="Imatge 68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1915572" y="7609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63498</xdr:colOff>
      <xdr:row>40</xdr:row>
      <xdr:rowOff>0</xdr:rowOff>
    </xdr:from>
    <xdr:to>
      <xdr:col>5</xdr:col>
      <xdr:colOff>229751</xdr:colOff>
      <xdr:row>40</xdr:row>
      <xdr:rowOff>152399</xdr:rowOff>
    </xdr:to>
    <xdr:pic>
      <xdr:nvPicPr>
        <xdr:cNvPr id="72" name="Imatge 71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836331" y="893233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74081</xdr:colOff>
      <xdr:row>52</xdr:row>
      <xdr:rowOff>21166</xdr:rowOff>
    </xdr:from>
    <xdr:to>
      <xdr:col>5</xdr:col>
      <xdr:colOff>240334</xdr:colOff>
      <xdr:row>52</xdr:row>
      <xdr:rowOff>173565</xdr:rowOff>
    </xdr:to>
    <xdr:pic>
      <xdr:nvPicPr>
        <xdr:cNvPr id="76" name="Imatge 75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846914" y="11250083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62</xdr:row>
      <xdr:rowOff>179917</xdr:rowOff>
    </xdr:from>
    <xdr:to>
      <xdr:col>4</xdr:col>
      <xdr:colOff>28674</xdr:colOff>
      <xdr:row>63</xdr:row>
      <xdr:rowOff>141816</xdr:rowOff>
    </xdr:to>
    <xdr:pic>
      <xdr:nvPicPr>
        <xdr:cNvPr id="79" name="Imatge 78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rcRect r="69531" b="62760"/>
        <a:stretch>
          <a:fillRect/>
        </a:stretch>
      </xdr:blipFill>
      <xdr:spPr>
        <a:xfrm>
          <a:off x="2021421" y="13324417"/>
          <a:ext cx="166253" cy="152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230981</xdr:colOff>
      <xdr:row>7</xdr:row>
      <xdr:rowOff>120650</xdr:rowOff>
    </xdr:from>
    <xdr:to>
      <xdr:col>9</xdr:col>
      <xdr:colOff>144581</xdr:colOff>
      <xdr:row>24</xdr:row>
      <xdr:rowOff>50350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533399</xdr:colOff>
      <xdr:row>13</xdr:row>
      <xdr:rowOff>95250</xdr:rowOff>
    </xdr:from>
    <xdr:to>
      <xdr:col>8</xdr:col>
      <xdr:colOff>533400</xdr:colOff>
      <xdr:row>20</xdr:row>
      <xdr:rowOff>19050</xdr:rowOff>
    </xdr:to>
    <xdr:sp macro="" textlink="">
      <xdr:nvSpPr>
        <xdr:cNvPr id="3" name="Crida de fletxa a l'esquerra 2"/>
        <xdr:cNvSpPr/>
      </xdr:nvSpPr>
      <xdr:spPr>
        <a:xfrm>
          <a:off x="3581399" y="3267075"/>
          <a:ext cx="1828801" cy="1390650"/>
        </a:xfrm>
        <a:prstGeom prst="leftArrowCallout">
          <a:avLst>
            <a:gd name="adj1" fmla="val 25000"/>
            <a:gd name="adj2" fmla="val 25000"/>
            <a:gd name="adj3" fmla="val 42273"/>
            <a:gd name="adj4" fmla="val 64977"/>
          </a:avLst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Totes les titulacions tenen almenys un 85% de </a:t>
          </a:r>
          <a:r>
            <a:rPr lang="es-ES" sz="1100" b="1" baseline="0">
              <a:solidFill>
                <a:sysClr val="windowText" lastClr="000000"/>
              </a:solidFill>
            </a:rPr>
            <a:t>població activa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111123</xdr:colOff>
      <xdr:row>24</xdr:row>
      <xdr:rowOff>39159</xdr:rowOff>
    </xdr:from>
    <xdr:to>
      <xdr:col>18</xdr:col>
      <xdr:colOff>24723</xdr:colOff>
      <xdr:row>40</xdr:row>
      <xdr:rowOff>184759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122237</xdr:colOff>
      <xdr:row>41</xdr:row>
      <xdr:rowOff>6740</xdr:rowOff>
    </xdr:from>
    <xdr:to>
      <xdr:col>18</xdr:col>
      <xdr:colOff>35837</xdr:colOff>
      <xdr:row>57</xdr:row>
      <xdr:rowOff>152340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111124</xdr:colOff>
      <xdr:row>7</xdr:row>
      <xdr:rowOff>107950</xdr:rowOff>
    </xdr:from>
    <xdr:to>
      <xdr:col>18</xdr:col>
      <xdr:colOff>24724</xdr:colOff>
      <xdr:row>24</xdr:row>
      <xdr:rowOff>37650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222250</xdr:colOff>
      <xdr:row>41</xdr:row>
      <xdr:rowOff>3174</xdr:rowOff>
    </xdr:from>
    <xdr:to>
      <xdr:col>9</xdr:col>
      <xdr:colOff>135850</xdr:colOff>
      <xdr:row>57</xdr:row>
      <xdr:rowOff>148774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241300</xdr:colOff>
      <xdr:row>24</xdr:row>
      <xdr:rowOff>57149</xdr:rowOff>
    </xdr:from>
    <xdr:to>
      <xdr:col>9</xdr:col>
      <xdr:colOff>127000</xdr:colOff>
      <xdr:row>40</xdr:row>
      <xdr:rowOff>202749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0.02881</cdr:x>
      <cdr:y>0.32642</cdr:y>
    </cdr:from>
    <cdr:to>
      <cdr:x>0.28634</cdr:x>
      <cdr:y>0.77021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155574" y="1141948"/>
          <a:ext cx="1390653" cy="15525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bevelT/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50" b="1" baseline="0">
              <a:solidFill>
                <a:sysClr val="windowText" lastClr="000000"/>
              </a:solidFill>
            </a:rPr>
            <a:t>El 74% dels enquestats d'Enginyeria Informàtica requereixen la titulació específica i fan funcions pròpies </a:t>
          </a:r>
          <a:endParaRPr lang="es-ES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0.0438</cdr:x>
      <cdr:y>0.26499</cdr:y>
    </cdr:from>
    <cdr:to>
      <cdr:x>0.28075</cdr:x>
      <cdr:y>0.67725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236539" y="951441"/>
          <a:ext cx="1279524" cy="1480218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  <a:effectLst xmlns:a="http://schemas.openxmlformats.org/drawingml/2006/main"/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  <a:bevelB/>
        </a:sp3d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ca-ES" sz="1100" b="1"/>
            <a:t>Més del 80%</a:t>
          </a:r>
          <a:r>
            <a:rPr lang="ca-ES" sz="1100" b="1" baseline="0"/>
            <a:t> dels enquestats en Enyingeria Tècnica en Informàtica de Gestió repetirien la carrera i la universitat</a:t>
          </a:r>
          <a:r>
            <a:rPr lang="ca-ES" sz="1100" b="1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0.71691</cdr:x>
      <cdr:y>0.25314</cdr:y>
    </cdr:from>
    <cdr:to>
      <cdr:x>0.97014</cdr:x>
      <cdr:y>0.72422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871314" y="911304"/>
          <a:ext cx="1367436" cy="1695888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Gairebé un 50% dels titulats en Enginyeria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Informàtica cobren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0.32227</cdr:x>
      <cdr:y>0.12876</cdr:y>
    </cdr:from>
    <cdr:to>
      <cdr:x>0.78436</cdr:x>
      <cdr:y>0.19226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727200" y="463551"/>
          <a:ext cx="24765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a-ES" sz="1100"/>
        </a:p>
      </cdr:txBody>
    </cdr:sp>
  </cdr:relSizeAnchor>
  <cdr:relSizeAnchor xmlns:cdr="http://schemas.openxmlformats.org/drawingml/2006/chartDrawing">
    <cdr:from>
      <cdr:x>0.77364</cdr:x>
      <cdr:y>0.19694</cdr:y>
    </cdr:from>
    <cdr:to>
      <cdr:x>0.98227</cdr:x>
      <cdr:y>0.71606</cdr:y>
    </cdr:to>
    <cdr:sp macro="" textlink="">
      <cdr:nvSpPr>
        <cdr:cNvPr id="5" name="Rectangle arrodonit 4"/>
        <cdr:cNvSpPr/>
      </cdr:nvSpPr>
      <cdr:spPr>
        <a:xfrm xmlns:a="http://schemas.openxmlformats.org/drawingml/2006/main">
          <a:off x="4156075" y="688975"/>
          <a:ext cx="1120774" cy="1816101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titulats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 Enginyeria en Informàtica donen una nota mitjana de 5,19 a la formació global rebuda</a:t>
          </a:r>
          <a:endParaRPr lang="ca-ES">
            <a:effectLst/>
          </a:endParaRPr>
        </a:p>
      </cdr:txBody>
    </cdr:sp>
  </cdr:relSizeAnchor>
  <cdr:relSizeAnchor xmlns:cdr="http://schemas.openxmlformats.org/drawingml/2006/chartDrawing">
    <cdr:from>
      <cdr:x>0.09279</cdr:x>
      <cdr:y>0.11798</cdr:y>
    </cdr:from>
    <cdr:to>
      <cdr:x>0.83847</cdr:x>
      <cdr:y>0.19098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498475" y="412750"/>
          <a:ext cx="4005847" cy="255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394</xdr:row>
      <xdr:rowOff>133350</xdr:rowOff>
    </xdr:from>
    <xdr:to>
      <xdr:col>0</xdr:col>
      <xdr:colOff>302419</xdr:colOff>
      <xdr:row>396</xdr:row>
      <xdr:rowOff>28574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23825" y="92649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384</xdr:row>
      <xdr:rowOff>152400</xdr:rowOff>
    </xdr:from>
    <xdr:to>
      <xdr:col>0</xdr:col>
      <xdr:colOff>321469</xdr:colOff>
      <xdr:row>386</xdr:row>
      <xdr:rowOff>19049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42875" y="90497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372</xdr:row>
      <xdr:rowOff>180975</xdr:rowOff>
    </xdr:from>
    <xdr:to>
      <xdr:col>0</xdr:col>
      <xdr:colOff>292894</xdr:colOff>
      <xdr:row>374</xdr:row>
      <xdr:rowOff>47624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14300" y="87753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360</xdr:row>
      <xdr:rowOff>171450</xdr:rowOff>
    </xdr:from>
    <xdr:to>
      <xdr:col>0</xdr:col>
      <xdr:colOff>340519</xdr:colOff>
      <xdr:row>362</xdr:row>
      <xdr:rowOff>38099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61925" y="84991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348</xdr:row>
      <xdr:rowOff>152400</xdr:rowOff>
    </xdr:from>
    <xdr:to>
      <xdr:col>0</xdr:col>
      <xdr:colOff>330994</xdr:colOff>
      <xdr:row>350</xdr:row>
      <xdr:rowOff>19049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52400" y="82381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337</xdr:row>
      <xdr:rowOff>180975</xdr:rowOff>
    </xdr:from>
    <xdr:to>
      <xdr:col>0</xdr:col>
      <xdr:colOff>283369</xdr:colOff>
      <xdr:row>339</xdr:row>
      <xdr:rowOff>47624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04775" y="79809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326</xdr:row>
      <xdr:rowOff>152400</xdr:rowOff>
    </xdr:from>
    <xdr:to>
      <xdr:col>0</xdr:col>
      <xdr:colOff>321469</xdr:colOff>
      <xdr:row>328</xdr:row>
      <xdr:rowOff>19049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42875" y="76828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314</xdr:row>
      <xdr:rowOff>180975</xdr:rowOff>
    </xdr:from>
    <xdr:to>
      <xdr:col>0</xdr:col>
      <xdr:colOff>302419</xdr:colOff>
      <xdr:row>316</xdr:row>
      <xdr:rowOff>47624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23825" y="74085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301</xdr:row>
      <xdr:rowOff>152400</xdr:rowOff>
    </xdr:from>
    <xdr:to>
      <xdr:col>0</xdr:col>
      <xdr:colOff>283369</xdr:colOff>
      <xdr:row>303</xdr:row>
      <xdr:rowOff>19049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04775" y="71275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290</xdr:row>
      <xdr:rowOff>0</xdr:rowOff>
    </xdr:from>
    <xdr:to>
      <xdr:col>0</xdr:col>
      <xdr:colOff>273844</xdr:colOff>
      <xdr:row>291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95250" y="68627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279</xdr:row>
      <xdr:rowOff>0</xdr:rowOff>
    </xdr:from>
    <xdr:to>
      <xdr:col>0</xdr:col>
      <xdr:colOff>264319</xdr:colOff>
      <xdr:row>280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85725" y="65970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267</xdr:row>
      <xdr:rowOff>180975</xdr:rowOff>
    </xdr:from>
    <xdr:to>
      <xdr:col>0</xdr:col>
      <xdr:colOff>292894</xdr:colOff>
      <xdr:row>269</xdr:row>
      <xdr:rowOff>47624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14300" y="63369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256</xdr:row>
      <xdr:rowOff>171450</xdr:rowOff>
    </xdr:from>
    <xdr:to>
      <xdr:col>0</xdr:col>
      <xdr:colOff>283369</xdr:colOff>
      <xdr:row>258</xdr:row>
      <xdr:rowOff>38099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04775" y="6096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245</xdr:row>
      <xdr:rowOff>171450</xdr:rowOff>
    </xdr:from>
    <xdr:to>
      <xdr:col>0</xdr:col>
      <xdr:colOff>264319</xdr:colOff>
      <xdr:row>247</xdr:row>
      <xdr:rowOff>38099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85725" y="58559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234</xdr:row>
      <xdr:rowOff>180975</xdr:rowOff>
    </xdr:from>
    <xdr:to>
      <xdr:col>0</xdr:col>
      <xdr:colOff>273844</xdr:colOff>
      <xdr:row>236</xdr:row>
      <xdr:rowOff>47624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95250" y="56168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223</xdr:row>
      <xdr:rowOff>161925</xdr:rowOff>
    </xdr:from>
    <xdr:to>
      <xdr:col>0</xdr:col>
      <xdr:colOff>283369</xdr:colOff>
      <xdr:row>225</xdr:row>
      <xdr:rowOff>28574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04775" y="53749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212</xdr:row>
      <xdr:rowOff>180975</xdr:rowOff>
    </xdr:from>
    <xdr:to>
      <xdr:col>0</xdr:col>
      <xdr:colOff>292894</xdr:colOff>
      <xdr:row>214</xdr:row>
      <xdr:rowOff>47624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14300" y="51025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201</xdr:row>
      <xdr:rowOff>180975</xdr:rowOff>
    </xdr:from>
    <xdr:to>
      <xdr:col>0</xdr:col>
      <xdr:colOff>292894</xdr:colOff>
      <xdr:row>203</xdr:row>
      <xdr:rowOff>47624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14300" y="4834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191</xdr:row>
      <xdr:rowOff>0</xdr:rowOff>
    </xdr:from>
    <xdr:to>
      <xdr:col>0</xdr:col>
      <xdr:colOff>283369</xdr:colOff>
      <xdr:row>192</xdr:row>
      <xdr:rowOff>57149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04775" y="45958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179</xdr:row>
      <xdr:rowOff>9525</xdr:rowOff>
    </xdr:from>
    <xdr:to>
      <xdr:col>0</xdr:col>
      <xdr:colOff>283369</xdr:colOff>
      <xdr:row>180</xdr:row>
      <xdr:rowOff>66674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04775" y="42281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170</xdr:row>
      <xdr:rowOff>152400</xdr:rowOff>
    </xdr:from>
    <xdr:to>
      <xdr:col>0</xdr:col>
      <xdr:colOff>302419</xdr:colOff>
      <xdr:row>172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23825" y="40157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160</xdr:row>
      <xdr:rowOff>171450</xdr:rowOff>
    </xdr:from>
    <xdr:to>
      <xdr:col>0</xdr:col>
      <xdr:colOff>292894</xdr:colOff>
      <xdr:row>162</xdr:row>
      <xdr:rowOff>38099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14300" y="38004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148</xdr:row>
      <xdr:rowOff>171450</xdr:rowOff>
    </xdr:from>
    <xdr:to>
      <xdr:col>0</xdr:col>
      <xdr:colOff>302419</xdr:colOff>
      <xdr:row>150</xdr:row>
      <xdr:rowOff>38099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23825" y="35204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137</xdr:row>
      <xdr:rowOff>0</xdr:rowOff>
    </xdr:from>
    <xdr:to>
      <xdr:col>0</xdr:col>
      <xdr:colOff>283369</xdr:colOff>
      <xdr:row>138</xdr:row>
      <xdr:rowOff>57149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04775" y="32318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124</xdr:row>
      <xdr:rowOff>180975</xdr:rowOff>
    </xdr:from>
    <xdr:to>
      <xdr:col>0</xdr:col>
      <xdr:colOff>264319</xdr:colOff>
      <xdr:row>126</xdr:row>
      <xdr:rowOff>47624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85725" y="29537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112</xdr:row>
      <xdr:rowOff>171450</xdr:rowOff>
    </xdr:from>
    <xdr:to>
      <xdr:col>0</xdr:col>
      <xdr:colOff>292894</xdr:colOff>
      <xdr:row>114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14300" y="26936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100</xdr:row>
      <xdr:rowOff>171450</xdr:rowOff>
    </xdr:from>
    <xdr:to>
      <xdr:col>0</xdr:col>
      <xdr:colOff>292894</xdr:colOff>
      <xdr:row>102</xdr:row>
      <xdr:rowOff>38099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14300" y="24345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88</xdr:row>
      <xdr:rowOff>180975</xdr:rowOff>
    </xdr:from>
    <xdr:to>
      <xdr:col>0</xdr:col>
      <xdr:colOff>283369</xdr:colOff>
      <xdr:row>90</xdr:row>
      <xdr:rowOff>47624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04775" y="21802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76</xdr:row>
      <xdr:rowOff>161925</xdr:rowOff>
    </xdr:from>
    <xdr:to>
      <xdr:col>0</xdr:col>
      <xdr:colOff>292894</xdr:colOff>
      <xdr:row>78</xdr:row>
      <xdr:rowOff>57149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14300" y="18916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66</xdr:row>
      <xdr:rowOff>180975</xdr:rowOff>
    </xdr:from>
    <xdr:to>
      <xdr:col>0</xdr:col>
      <xdr:colOff>273844</xdr:colOff>
      <xdr:row>68</xdr:row>
      <xdr:rowOff>47624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95250" y="16744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0</xdr:col>
      <xdr:colOff>254794</xdr:colOff>
      <xdr:row>56</xdr:row>
      <xdr:rowOff>57149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76200" y="1340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43</xdr:row>
      <xdr:rowOff>0</xdr:rowOff>
    </xdr:from>
    <xdr:to>
      <xdr:col>0</xdr:col>
      <xdr:colOff>273844</xdr:colOff>
      <xdr:row>44</xdr:row>
      <xdr:rowOff>57149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95250" y="10648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29</xdr:row>
      <xdr:rowOff>180975</xdr:rowOff>
    </xdr:from>
    <xdr:to>
      <xdr:col>0</xdr:col>
      <xdr:colOff>292894</xdr:colOff>
      <xdr:row>31</xdr:row>
      <xdr:rowOff>47624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7258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17</xdr:row>
      <xdr:rowOff>171450</xdr:rowOff>
    </xdr:from>
    <xdr:to>
      <xdr:col>0</xdr:col>
      <xdr:colOff>292894</xdr:colOff>
      <xdr:row>19</xdr:row>
      <xdr:rowOff>38099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4381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5</xdr:row>
      <xdr:rowOff>180975</xdr:rowOff>
    </xdr:from>
    <xdr:to>
      <xdr:col>0</xdr:col>
      <xdr:colOff>302419</xdr:colOff>
      <xdr:row>7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238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23812</xdr:rowOff>
    </xdr:from>
    <xdr:to>
      <xdr:col>9</xdr:col>
      <xdr:colOff>523200</xdr:colOff>
      <xdr:row>25</xdr:row>
      <xdr:rowOff>4312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6</xdr:row>
      <xdr:rowOff>33337</xdr:rowOff>
    </xdr:from>
    <xdr:to>
      <xdr:col>18</xdr:col>
      <xdr:colOff>608925</xdr:colOff>
      <xdr:row>25</xdr:row>
      <xdr:rowOff>13837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523200</xdr:colOff>
      <xdr:row>46</xdr:row>
      <xdr:rowOff>171000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523200</xdr:colOff>
      <xdr:row>68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9</xdr:col>
      <xdr:colOff>523200</xdr:colOff>
      <xdr:row>92</xdr:row>
      <xdr:rowOff>171000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15</xdr:col>
      <xdr:colOff>465600</xdr:colOff>
      <xdr:row>114</xdr:row>
      <xdr:rowOff>171000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15</xdr:col>
      <xdr:colOff>465600</xdr:colOff>
      <xdr:row>143</xdr:row>
      <xdr:rowOff>171000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15</xdr:col>
      <xdr:colOff>465600</xdr:colOff>
      <xdr:row>165</xdr:row>
      <xdr:rowOff>171000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15</xdr:col>
      <xdr:colOff>465600</xdr:colOff>
      <xdr:row>187</xdr:row>
      <xdr:rowOff>171000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523200</xdr:colOff>
      <xdr:row>209</xdr:row>
      <xdr:rowOff>171000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213</xdr:row>
      <xdr:rowOff>0</xdr:rowOff>
    </xdr:from>
    <xdr:to>
      <xdr:col>9</xdr:col>
      <xdr:colOff>523200</xdr:colOff>
      <xdr:row>231</xdr:row>
      <xdr:rowOff>171000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235</xdr:row>
      <xdr:rowOff>0</xdr:rowOff>
    </xdr:from>
    <xdr:to>
      <xdr:col>9</xdr:col>
      <xdr:colOff>523200</xdr:colOff>
      <xdr:row>253</xdr:row>
      <xdr:rowOff>171000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257</xdr:row>
      <xdr:rowOff>0</xdr:rowOff>
    </xdr:from>
    <xdr:to>
      <xdr:col>9</xdr:col>
      <xdr:colOff>523200</xdr:colOff>
      <xdr:row>275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279</xdr:row>
      <xdr:rowOff>0</xdr:rowOff>
    </xdr:from>
    <xdr:to>
      <xdr:col>12</xdr:col>
      <xdr:colOff>494400</xdr:colOff>
      <xdr:row>299</xdr:row>
      <xdr:rowOff>171000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303</xdr:row>
      <xdr:rowOff>0</xdr:rowOff>
    </xdr:from>
    <xdr:to>
      <xdr:col>12</xdr:col>
      <xdr:colOff>494400</xdr:colOff>
      <xdr:row>324</xdr:row>
      <xdr:rowOff>171000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328</xdr:row>
      <xdr:rowOff>0</xdr:rowOff>
    </xdr:from>
    <xdr:to>
      <xdr:col>9</xdr:col>
      <xdr:colOff>523200</xdr:colOff>
      <xdr:row>346</xdr:row>
      <xdr:rowOff>171000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350</xdr:row>
      <xdr:rowOff>0</xdr:rowOff>
    </xdr:from>
    <xdr:to>
      <xdr:col>15</xdr:col>
      <xdr:colOff>465600</xdr:colOff>
      <xdr:row>373</xdr:row>
      <xdr:rowOff>171000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405</xdr:row>
      <xdr:rowOff>0</xdr:rowOff>
    </xdr:from>
    <xdr:to>
      <xdr:col>15</xdr:col>
      <xdr:colOff>465600</xdr:colOff>
      <xdr:row>429</xdr:row>
      <xdr:rowOff>108000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15</xdr:col>
      <xdr:colOff>465600</xdr:colOff>
      <xdr:row>457</xdr:row>
      <xdr:rowOff>108000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377</xdr:row>
      <xdr:rowOff>0</xdr:rowOff>
    </xdr:from>
    <xdr:to>
      <xdr:col>15</xdr:col>
      <xdr:colOff>465600</xdr:colOff>
      <xdr:row>401</xdr:row>
      <xdr:rowOff>171000</xdr:rowOff>
    </xdr:to>
    <xdr:graphicFrame macro="">
      <xdr:nvGraphicFramePr>
        <xdr:cNvPr id="40" name="Gràfic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460</xdr:row>
      <xdr:rowOff>0</xdr:rowOff>
    </xdr:from>
    <xdr:to>
      <xdr:col>15</xdr:col>
      <xdr:colOff>465600</xdr:colOff>
      <xdr:row>480</xdr:row>
      <xdr:rowOff>171000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484</xdr:row>
      <xdr:rowOff>0</xdr:rowOff>
    </xdr:from>
    <xdr:to>
      <xdr:col>15</xdr:col>
      <xdr:colOff>465600</xdr:colOff>
      <xdr:row>504</xdr:row>
      <xdr:rowOff>171000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508</xdr:row>
      <xdr:rowOff>0</xdr:rowOff>
    </xdr:from>
    <xdr:to>
      <xdr:col>15</xdr:col>
      <xdr:colOff>465600</xdr:colOff>
      <xdr:row>528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532</xdr:row>
      <xdr:rowOff>0</xdr:rowOff>
    </xdr:from>
    <xdr:to>
      <xdr:col>15</xdr:col>
      <xdr:colOff>465600</xdr:colOff>
      <xdr:row>552</xdr:row>
      <xdr:rowOff>171000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19050</xdr:colOff>
      <xdr:row>556</xdr:row>
      <xdr:rowOff>128587</xdr:rowOff>
    </xdr:from>
    <xdr:to>
      <xdr:col>12</xdr:col>
      <xdr:colOff>513450</xdr:colOff>
      <xdr:row>575</xdr:row>
      <xdr:rowOff>109087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580</xdr:row>
      <xdr:rowOff>0</xdr:rowOff>
    </xdr:from>
    <xdr:to>
      <xdr:col>9</xdr:col>
      <xdr:colOff>523200</xdr:colOff>
      <xdr:row>598</xdr:row>
      <xdr:rowOff>171000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602</xdr:row>
      <xdr:rowOff>0</xdr:rowOff>
    </xdr:from>
    <xdr:to>
      <xdr:col>9</xdr:col>
      <xdr:colOff>523200</xdr:colOff>
      <xdr:row>620</xdr:row>
      <xdr:rowOff>171000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624</xdr:row>
      <xdr:rowOff>0</xdr:rowOff>
    </xdr:from>
    <xdr:to>
      <xdr:col>15</xdr:col>
      <xdr:colOff>465600</xdr:colOff>
      <xdr:row>642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648</xdr:row>
      <xdr:rowOff>0</xdr:rowOff>
    </xdr:from>
    <xdr:to>
      <xdr:col>9</xdr:col>
      <xdr:colOff>523200</xdr:colOff>
      <xdr:row>666</xdr:row>
      <xdr:rowOff>171000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671</xdr:row>
      <xdr:rowOff>0</xdr:rowOff>
    </xdr:from>
    <xdr:to>
      <xdr:col>9</xdr:col>
      <xdr:colOff>523200</xdr:colOff>
      <xdr:row>689</xdr:row>
      <xdr:rowOff>171000</xdr:rowOff>
    </xdr:to>
    <xdr:graphicFrame macro="">
      <xdr:nvGraphicFramePr>
        <xdr:cNvPr id="57" name="Gràfic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693</xdr:row>
      <xdr:rowOff>0</xdr:rowOff>
    </xdr:from>
    <xdr:to>
      <xdr:col>15</xdr:col>
      <xdr:colOff>465600</xdr:colOff>
      <xdr:row>717</xdr:row>
      <xdr:rowOff>108000</xdr:rowOff>
    </xdr:to>
    <xdr:graphicFrame macro="">
      <xdr:nvGraphicFramePr>
        <xdr:cNvPr id="59" name="Gràfic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720</xdr:row>
      <xdr:rowOff>0</xdr:rowOff>
    </xdr:from>
    <xdr:to>
      <xdr:col>15</xdr:col>
      <xdr:colOff>465600</xdr:colOff>
      <xdr:row>744</xdr:row>
      <xdr:rowOff>108000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748</xdr:row>
      <xdr:rowOff>0</xdr:rowOff>
    </xdr:from>
    <xdr:to>
      <xdr:col>9</xdr:col>
      <xdr:colOff>523200</xdr:colOff>
      <xdr:row>766</xdr:row>
      <xdr:rowOff>171000</xdr:rowOff>
    </xdr:to>
    <xdr:graphicFrame macro="">
      <xdr:nvGraphicFramePr>
        <xdr:cNvPr id="63" name="Gràfic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770</xdr:row>
      <xdr:rowOff>0</xdr:rowOff>
    </xdr:from>
    <xdr:to>
      <xdr:col>9</xdr:col>
      <xdr:colOff>523200</xdr:colOff>
      <xdr:row>788</xdr:row>
      <xdr:rowOff>171000</xdr:rowOff>
    </xdr:to>
    <xdr:graphicFrame macro="">
      <xdr:nvGraphicFramePr>
        <xdr:cNvPr id="65" name="Gràfic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521494</xdr:colOff>
      <xdr:row>5</xdr:row>
      <xdr:rowOff>38099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342900" y="1209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26</xdr:row>
      <xdr:rowOff>19050</xdr:rowOff>
    </xdr:from>
    <xdr:to>
      <xdr:col>0</xdr:col>
      <xdr:colOff>502444</xdr:colOff>
      <xdr:row>27</xdr:row>
      <xdr:rowOff>38099</xdr:rowOff>
    </xdr:to>
    <xdr:sp macro="" textlink="">
      <xdr:nvSpPr>
        <xdr:cNvPr id="37" name="Fletxa corbada a l'esquerra 36">
          <a:hlinkClick xmlns:r="http://schemas.openxmlformats.org/officeDocument/2006/relationships" r:id="rId35"/>
        </xdr:cNvPr>
        <xdr:cNvSpPr/>
      </xdr:nvSpPr>
      <xdr:spPr>
        <a:xfrm>
          <a:off x="323850" y="5476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47</xdr:row>
      <xdr:rowOff>123825</xdr:rowOff>
    </xdr:from>
    <xdr:to>
      <xdr:col>0</xdr:col>
      <xdr:colOff>569119</xdr:colOff>
      <xdr:row>49</xdr:row>
      <xdr:rowOff>28574</xdr:rowOff>
    </xdr:to>
    <xdr:sp macro="" textlink="">
      <xdr:nvSpPr>
        <xdr:cNvPr id="41" name="Fletxa corbada a l'esquerra 40">
          <a:hlinkClick xmlns:r="http://schemas.openxmlformats.org/officeDocument/2006/relationships" r:id="rId35"/>
        </xdr:cNvPr>
        <xdr:cNvSpPr/>
      </xdr:nvSpPr>
      <xdr:spPr>
        <a:xfrm>
          <a:off x="390525" y="9658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72</xdr:row>
      <xdr:rowOff>19050</xdr:rowOff>
    </xdr:from>
    <xdr:to>
      <xdr:col>0</xdr:col>
      <xdr:colOff>550069</xdr:colOff>
      <xdr:row>73</xdr:row>
      <xdr:rowOff>9524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71475" y="14754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93</xdr:row>
      <xdr:rowOff>123825</xdr:rowOff>
    </xdr:from>
    <xdr:to>
      <xdr:col>0</xdr:col>
      <xdr:colOff>540544</xdr:colOff>
      <xdr:row>95</xdr:row>
      <xdr:rowOff>28574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61950" y="18964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115</xdr:row>
      <xdr:rowOff>123825</xdr:rowOff>
    </xdr:from>
    <xdr:to>
      <xdr:col>0</xdr:col>
      <xdr:colOff>531019</xdr:colOff>
      <xdr:row>117</xdr:row>
      <xdr:rowOff>28574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52425" y="23155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145</xdr:row>
      <xdr:rowOff>19050</xdr:rowOff>
    </xdr:from>
    <xdr:to>
      <xdr:col>0</xdr:col>
      <xdr:colOff>521494</xdr:colOff>
      <xdr:row>146</xdr:row>
      <xdr:rowOff>19049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42900" y="28889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166</xdr:row>
      <xdr:rowOff>133350</xdr:rowOff>
    </xdr:from>
    <xdr:to>
      <xdr:col>0</xdr:col>
      <xdr:colOff>521494</xdr:colOff>
      <xdr:row>168</xdr:row>
      <xdr:rowOff>38099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42900" y="33099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188</xdr:row>
      <xdr:rowOff>114300</xdr:rowOff>
    </xdr:from>
    <xdr:to>
      <xdr:col>0</xdr:col>
      <xdr:colOff>521494</xdr:colOff>
      <xdr:row>190</xdr:row>
      <xdr:rowOff>19049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42900" y="37271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210</xdr:row>
      <xdr:rowOff>142875</xdr:rowOff>
    </xdr:from>
    <xdr:to>
      <xdr:col>0</xdr:col>
      <xdr:colOff>550069</xdr:colOff>
      <xdr:row>212</xdr:row>
      <xdr:rowOff>47624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71475" y="41490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232</xdr:row>
      <xdr:rowOff>123825</xdr:rowOff>
    </xdr:from>
    <xdr:to>
      <xdr:col>0</xdr:col>
      <xdr:colOff>550069</xdr:colOff>
      <xdr:row>234</xdr:row>
      <xdr:rowOff>28574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71475" y="45662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254</xdr:row>
      <xdr:rowOff>133350</xdr:rowOff>
    </xdr:from>
    <xdr:to>
      <xdr:col>0</xdr:col>
      <xdr:colOff>531019</xdr:colOff>
      <xdr:row>256</xdr:row>
      <xdr:rowOff>38099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52425" y="49863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276</xdr:row>
      <xdr:rowOff>133350</xdr:rowOff>
    </xdr:from>
    <xdr:to>
      <xdr:col>0</xdr:col>
      <xdr:colOff>540544</xdr:colOff>
      <xdr:row>278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61950" y="54054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300</xdr:row>
      <xdr:rowOff>142875</xdr:rowOff>
    </xdr:from>
    <xdr:to>
      <xdr:col>0</xdr:col>
      <xdr:colOff>540544</xdr:colOff>
      <xdr:row>302</xdr:row>
      <xdr:rowOff>47624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61950" y="58635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325</xdr:row>
      <xdr:rowOff>104775</xdr:rowOff>
    </xdr:from>
    <xdr:to>
      <xdr:col>0</xdr:col>
      <xdr:colOff>521494</xdr:colOff>
      <xdr:row>327</xdr:row>
      <xdr:rowOff>9524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42900" y="63360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347</xdr:row>
      <xdr:rowOff>133350</xdr:rowOff>
    </xdr:from>
    <xdr:to>
      <xdr:col>0</xdr:col>
      <xdr:colOff>521494</xdr:colOff>
      <xdr:row>349</xdr:row>
      <xdr:rowOff>38099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42900" y="6757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374</xdr:row>
      <xdr:rowOff>114300</xdr:rowOff>
    </xdr:from>
    <xdr:to>
      <xdr:col>0</xdr:col>
      <xdr:colOff>540544</xdr:colOff>
      <xdr:row>376</xdr:row>
      <xdr:rowOff>19049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61950" y="72704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402</xdr:row>
      <xdr:rowOff>114300</xdr:rowOff>
    </xdr:from>
    <xdr:to>
      <xdr:col>0</xdr:col>
      <xdr:colOff>550069</xdr:colOff>
      <xdr:row>404</xdr:row>
      <xdr:rowOff>19049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71475" y="78038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430</xdr:row>
      <xdr:rowOff>142875</xdr:rowOff>
    </xdr:from>
    <xdr:to>
      <xdr:col>0</xdr:col>
      <xdr:colOff>511969</xdr:colOff>
      <xdr:row>432</xdr:row>
      <xdr:rowOff>47624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33375" y="83400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458</xdr:row>
      <xdr:rowOff>247650</xdr:rowOff>
    </xdr:from>
    <xdr:to>
      <xdr:col>0</xdr:col>
      <xdr:colOff>559594</xdr:colOff>
      <xdr:row>459</xdr:row>
      <xdr:rowOff>276224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81000" y="88839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481</xdr:row>
      <xdr:rowOff>104775</xdr:rowOff>
    </xdr:from>
    <xdr:to>
      <xdr:col>0</xdr:col>
      <xdr:colOff>559594</xdr:colOff>
      <xdr:row>483</xdr:row>
      <xdr:rowOff>9524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81000" y="9324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505</xdr:row>
      <xdr:rowOff>123825</xdr:rowOff>
    </xdr:from>
    <xdr:to>
      <xdr:col>0</xdr:col>
      <xdr:colOff>521494</xdr:colOff>
      <xdr:row>507</xdr:row>
      <xdr:rowOff>28574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42900" y="97840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529</xdr:row>
      <xdr:rowOff>123825</xdr:rowOff>
    </xdr:from>
    <xdr:to>
      <xdr:col>0</xdr:col>
      <xdr:colOff>569119</xdr:colOff>
      <xdr:row>531</xdr:row>
      <xdr:rowOff>28574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90525" y="102412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554</xdr:row>
      <xdr:rowOff>152400</xdr:rowOff>
    </xdr:from>
    <xdr:to>
      <xdr:col>0</xdr:col>
      <xdr:colOff>540544</xdr:colOff>
      <xdr:row>554</xdr:row>
      <xdr:rowOff>438149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61950" y="107203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577</xdr:row>
      <xdr:rowOff>114300</xdr:rowOff>
    </xdr:from>
    <xdr:to>
      <xdr:col>0</xdr:col>
      <xdr:colOff>550069</xdr:colOff>
      <xdr:row>579</xdr:row>
      <xdr:rowOff>19049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71475" y="111909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599</xdr:row>
      <xdr:rowOff>133350</xdr:rowOff>
    </xdr:from>
    <xdr:to>
      <xdr:col>0</xdr:col>
      <xdr:colOff>550069</xdr:colOff>
      <xdr:row>601</xdr:row>
      <xdr:rowOff>38099</xdr:rowOff>
    </xdr:to>
    <xdr:sp macro="" textlink="">
      <xdr:nvSpPr>
        <xdr:cNvPr id="77" name="Fletxa corbada a l'esquerra 76">
          <a:hlinkClick xmlns:r="http://schemas.openxmlformats.org/officeDocument/2006/relationships" r:id="rId35"/>
        </xdr:cNvPr>
        <xdr:cNvSpPr/>
      </xdr:nvSpPr>
      <xdr:spPr>
        <a:xfrm>
          <a:off x="371475" y="11611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621</xdr:row>
      <xdr:rowOff>142875</xdr:rowOff>
    </xdr:from>
    <xdr:to>
      <xdr:col>0</xdr:col>
      <xdr:colOff>550069</xdr:colOff>
      <xdr:row>623</xdr:row>
      <xdr:rowOff>47624</xdr:rowOff>
    </xdr:to>
    <xdr:sp macro="" textlink="">
      <xdr:nvSpPr>
        <xdr:cNvPr id="78" name="Fletxa corbada a l'esquerra 77">
          <a:hlinkClick xmlns:r="http://schemas.openxmlformats.org/officeDocument/2006/relationships" r:id="rId35"/>
        </xdr:cNvPr>
        <xdr:cNvSpPr/>
      </xdr:nvSpPr>
      <xdr:spPr>
        <a:xfrm>
          <a:off x="371475" y="120319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645</xdr:row>
      <xdr:rowOff>104775</xdr:rowOff>
    </xdr:from>
    <xdr:to>
      <xdr:col>0</xdr:col>
      <xdr:colOff>550069</xdr:colOff>
      <xdr:row>647</xdr:row>
      <xdr:rowOff>9524</xdr:rowOff>
    </xdr:to>
    <xdr:sp macro="" textlink="">
      <xdr:nvSpPr>
        <xdr:cNvPr id="79" name="Fletxa corbada a l'esquerra 78">
          <a:hlinkClick xmlns:r="http://schemas.openxmlformats.org/officeDocument/2006/relationships" r:id="rId35"/>
        </xdr:cNvPr>
        <xdr:cNvSpPr/>
      </xdr:nvSpPr>
      <xdr:spPr>
        <a:xfrm>
          <a:off x="371475" y="12500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669</xdr:row>
      <xdr:rowOff>47625</xdr:rowOff>
    </xdr:from>
    <xdr:to>
      <xdr:col>0</xdr:col>
      <xdr:colOff>559594</xdr:colOff>
      <xdr:row>670</xdr:row>
      <xdr:rowOff>38099</xdr:rowOff>
    </xdr:to>
    <xdr:sp macro="" textlink="">
      <xdr:nvSpPr>
        <xdr:cNvPr id="80" name="Fletxa corbada a l'esquerra 79">
          <a:hlinkClick xmlns:r="http://schemas.openxmlformats.org/officeDocument/2006/relationships" r:id="rId35"/>
        </xdr:cNvPr>
        <xdr:cNvSpPr/>
      </xdr:nvSpPr>
      <xdr:spPr>
        <a:xfrm>
          <a:off x="381000" y="12961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690</xdr:row>
      <xdr:rowOff>114300</xdr:rowOff>
    </xdr:from>
    <xdr:to>
      <xdr:col>0</xdr:col>
      <xdr:colOff>550069</xdr:colOff>
      <xdr:row>692</xdr:row>
      <xdr:rowOff>19049</xdr:rowOff>
    </xdr:to>
    <xdr:sp macro="" textlink="">
      <xdr:nvSpPr>
        <xdr:cNvPr id="81" name="Fletxa corbada a l'esquerra 80">
          <a:hlinkClick xmlns:r="http://schemas.openxmlformats.org/officeDocument/2006/relationships" r:id="rId35"/>
        </xdr:cNvPr>
        <xdr:cNvSpPr/>
      </xdr:nvSpPr>
      <xdr:spPr>
        <a:xfrm>
          <a:off x="371475" y="133788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409575</xdr:colOff>
      <xdr:row>717</xdr:row>
      <xdr:rowOff>152400</xdr:rowOff>
    </xdr:from>
    <xdr:to>
      <xdr:col>0</xdr:col>
      <xdr:colOff>588169</xdr:colOff>
      <xdr:row>719</xdr:row>
      <xdr:rowOff>57149</xdr:rowOff>
    </xdr:to>
    <xdr:sp macro="" textlink="">
      <xdr:nvSpPr>
        <xdr:cNvPr id="82" name="Fletxa corbada a l'esquerra 81">
          <a:hlinkClick xmlns:r="http://schemas.openxmlformats.org/officeDocument/2006/relationships" r:id="rId35"/>
        </xdr:cNvPr>
        <xdr:cNvSpPr/>
      </xdr:nvSpPr>
      <xdr:spPr>
        <a:xfrm>
          <a:off x="409575" y="13896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746</xdr:row>
      <xdr:rowOff>28575</xdr:rowOff>
    </xdr:from>
    <xdr:to>
      <xdr:col>0</xdr:col>
      <xdr:colOff>559594</xdr:colOff>
      <xdr:row>747</xdr:row>
      <xdr:rowOff>38099</xdr:rowOff>
    </xdr:to>
    <xdr:sp macro="" textlink="">
      <xdr:nvSpPr>
        <xdr:cNvPr id="83" name="Fletxa corbada a l'esquerra 82">
          <a:hlinkClick xmlns:r="http://schemas.openxmlformats.org/officeDocument/2006/relationships" r:id="rId35"/>
        </xdr:cNvPr>
        <xdr:cNvSpPr/>
      </xdr:nvSpPr>
      <xdr:spPr>
        <a:xfrm>
          <a:off x="381000" y="144484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767</xdr:row>
      <xdr:rowOff>133350</xdr:rowOff>
    </xdr:from>
    <xdr:to>
      <xdr:col>0</xdr:col>
      <xdr:colOff>550069</xdr:colOff>
      <xdr:row>769</xdr:row>
      <xdr:rowOff>38099</xdr:rowOff>
    </xdr:to>
    <xdr:sp macro="" textlink="">
      <xdr:nvSpPr>
        <xdr:cNvPr id="84" name="Fletxa corbada a l'esquerra 83">
          <a:hlinkClick xmlns:r="http://schemas.openxmlformats.org/officeDocument/2006/relationships" r:id="rId35"/>
        </xdr:cNvPr>
        <xdr:cNvSpPr/>
      </xdr:nvSpPr>
      <xdr:spPr>
        <a:xfrm>
          <a:off x="371475" y="148675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0</xdr:rowOff>
    </xdr:from>
    <xdr:to>
      <xdr:col>2</xdr:col>
      <xdr:colOff>11907</xdr:colOff>
      <xdr:row>12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2480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13</xdr:row>
      <xdr:rowOff>71437</xdr:rowOff>
    </xdr:from>
    <xdr:to>
      <xdr:col>18</xdr:col>
      <xdr:colOff>476251</xdr:colOff>
      <xdr:row>40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52</xdr:row>
      <xdr:rowOff>178594</xdr:rowOff>
    </xdr:from>
    <xdr:to>
      <xdr:col>2</xdr:col>
      <xdr:colOff>1</xdr:colOff>
      <xdr:row>54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7705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17</xdr:col>
      <xdr:colOff>523875</xdr:colOff>
      <xdr:row>83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92</xdr:row>
      <xdr:rowOff>0</xdr:rowOff>
    </xdr:from>
    <xdr:to>
      <xdr:col>2</xdr:col>
      <xdr:colOff>23813</xdr:colOff>
      <xdr:row>93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3357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139</xdr:row>
      <xdr:rowOff>178593</xdr:rowOff>
    </xdr:from>
    <xdr:to>
      <xdr:col>2</xdr:col>
      <xdr:colOff>23813</xdr:colOff>
      <xdr:row>141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5440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141</xdr:row>
      <xdr:rowOff>119062</xdr:rowOff>
    </xdr:from>
    <xdr:to>
      <xdr:col>18</xdr:col>
      <xdr:colOff>71436</xdr:colOff>
      <xdr:row>171</xdr:row>
      <xdr:rowOff>178593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175</xdr:row>
      <xdr:rowOff>0</xdr:rowOff>
    </xdr:from>
    <xdr:to>
      <xdr:col>2</xdr:col>
      <xdr:colOff>11907</xdr:colOff>
      <xdr:row>176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2996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177</xdr:row>
      <xdr:rowOff>178592</xdr:rowOff>
    </xdr:from>
    <xdr:to>
      <xdr:col>19</xdr:col>
      <xdr:colOff>142874</xdr:colOff>
      <xdr:row>205</xdr:row>
      <xdr:rowOff>11906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209</xdr:row>
      <xdr:rowOff>0</xdr:rowOff>
    </xdr:from>
    <xdr:to>
      <xdr:col>2</xdr:col>
      <xdr:colOff>23814</xdr:colOff>
      <xdr:row>210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18528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213</xdr:row>
      <xdr:rowOff>23811</xdr:rowOff>
    </xdr:from>
    <xdr:to>
      <xdr:col>18</xdr:col>
      <xdr:colOff>400501</xdr:colOff>
      <xdr:row>242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107157</xdr:colOff>
      <xdr:row>251</xdr:row>
      <xdr:rowOff>0</xdr:rowOff>
    </xdr:from>
    <xdr:to>
      <xdr:col>2</xdr:col>
      <xdr:colOff>23814</xdr:colOff>
      <xdr:row>252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8"/>
        </xdr:cNvPr>
        <xdr:cNvSpPr/>
      </xdr:nvSpPr>
      <xdr:spPr>
        <a:xfrm>
          <a:off x="716757" y="502920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253</xdr:row>
      <xdr:rowOff>59531</xdr:rowOff>
    </xdr:from>
    <xdr:to>
      <xdr:col>18</xdr:col>
      <xdr:colOff>250031</xdr:colOff>
      <xdr:row>282</xdr:row>
      <xdr:rowOff>-1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107156</xdr:colOff>
      <xdr:row>290</xdr:row>
      <xdr:rowOff>0</xdr:rowOff>
    </xdr:from>
    <xdr:to>
      <xdr:col>2</xdr:col>
      <xdr:colOff>23813</xdr:colOff>
      <xdr:row>291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10"/>
        </xdr:cNvPr>
        <xdr:cNvSpPr/>
      </xdr:nvSpPr>
      <xdr:spPr>
        <a:xfrm>
          <a:off x="716756" y="5811202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292</xdr:row>
      <xdr:rowOff>23812</xdr:rowOff>
    </xdr:from>
    <xdr:to>
      <xdr:col>19</xdr:col>
      <xdr:colOff>59531</xdr:colOff>
      <xdr:row>321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94</xdr:row>
      <xdr:rowOff>0</xdr:rowOff>
    </xdr:from>
    <xdr:to>
      <xdr:col>12</xdr:col>
      <xdr:colOff>107156</xdr:colOff>
      <xdr:row>113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94</xdr:row>
      <xdr:rowOff>0</xdr:rowOff>
    </xdr:from>
    <xdr:to>
      <xdr:col>23</xdr:col>
      <xdr:colOff>107157</xdr:colOff>
      <xdr:row>113</xdr:row>
      <xdr:rowOff>166686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19</xdr:col>
      <xdr:colOff>107157</xdr:colOff>
      <xdr:row>134</xdr:row>
      <xdr:rowOff>166686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27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>
        <row r="2">
          <cell r="B2" t="str">
            <v>FACULTAT D'INFORMÀTICA DE BARCELONA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  <sheetData sheetId="1"/>
      <sheetData sheetId="2"/>
      <sheetData sheetId="3">
        <row r="18">
          <cell r="D18" t="str">
            <v>ENG. EN INFORMÀTICA</v>
          </cell>
        </row>
        <row r="19">
          <cell r="D19" t="str">
            <v>ENG. TÈCN. EN INFORMÀTICA DE GESTIÓ</v>
          </cell>
        </row>
        <row r="20">
          <cell r="D20" t="str">
            <v>ENG. TÈCN. EN INFORMÀTICA DE SISTEMES</v>
          </cell>
        </row>
        <row r="158">
          <cell r="D158">
            <v>0</v>
          </cell>
          <cell r="E158" t="str">
            <v>Respostes</v>
          </cell>
          <cell r="F158" t="str">
            <v>NS/NC</v>
          </cell>
          <cell r="G158" t="str">
            <v>Menys 
9.000 €</v>
          </cell>
          <cell r="H158" t="str">
            <v>9.000 €
12.000 €</v>
          </cell>
          <cell r="I158" t="str">
            <v>12.000 €
15.000 €</v>
          </cell>
          <cell r="J158" t="str">
            <v>15.000 €
18.000 €</v>
          </cell>
          <cell r="K158" t="str">
            <v>18.000 €
24.000 €</v>
          </cell>
          <cell r="L158" t="str">
            <v>24.000 €
30.000 €</v>
          </cell>
          <cell r="M158" t="str">
            <v>30.000 €
40.000 €</v>
          </cell>
          <cell r="N158" t="str">
            <v>Més de 
40.000 €</v>
          </cell>
        </row>
        <row r="159">
          <cell r="D159" t="str">
            <v>ENG. EN INFORMÀTICA</v>
          </cell>
          <cell r="E159">
            <v>119</v>
          </cell>
          <cell r="F159">
            <v>5.8823529411764705E-2</v>
          </cell>
          <cell r="G159">
            <v>8.4033613445378148E-3</v>
          </cell>
          <cell r="H159">
            <v>8.4033613445378148E-3</v>
          </cell>
          <cell r="I159">
            <v>1.680672268907563E-2</v>
          </cell>
          <cell r="J159">
            <v>5.0420168067226892E-2</v>
          </cell>
          <cell r="K159">
            <v>8.4033613445378158E-2</v>
          </cell>
          <cell r="L159">
            <v>0.29411764705882354</v>
          </cell>
          <cell r="M159">
            <v>0.29411764705882354</v>
          </cell>
          <cell r="N159">
            <v>0.18487394957983194</v>
          </cell>
        </row>
        <row r="160">
          <cell r="D160" t="str">
            <v>ENG. TÈCN. EN INFORMÀTICA DE GESTIÓ</v>
          </cell>
          <cell r="E160">
            <v>47</v>
          </cell>
          <cell r="F160">
            <v>0.10638297872340426</v>
          </cell>
          <cell r="G160">
            <v>2.1276595744680851E-2</v>
          </cell>
          <cell r="H160">
            <v>4.2553191489361701E-2</v>
          </cell>
          <cell r="I160">
            <v>6.3829787234042548E-2</v>
          </cell>
          <cell r="J160">
            <v>2.1276595744680851E-2</v>
          </cell>
          <cell r="K160">
            <v>0.1276595744680851</v>
          </cell>
          <cell r="L160">
            <v>0.2978723404255319</v>
          </cell>
          <cell r="M160">
            <v>0.23404255319148937</v>
          </cell>
          <cell r="N160">
            <v>8.5106382978723402E-2</v>
          </cell>
        </row>
        <row r="161">
          <cell r="D161" t="str">
            <v>ENG. TÈCN. EN INFORMÀTICA DE SISTEMES</v>
          </cell>
          <cell r="E161">
            <v>54</v>
          </cell>
          <cell r="F161">
            <v>7.407407407407407E-2</v>
          </cell>
          <cell r="G161">
            <v>0</v>
          </cell>
          <cell r="H161">
            <v>3.7037037037037035E-2</v>
          </cell>
          <cell r="I161">
            <v>1.8518518518518517E-2</v>
          </cell>
          <cell r="J161">
            <v>3.7037037037037035E-2</v>
          </cell>
          <cell r="K161">
            <v>0.12962962962962962</v>
          </cell>
          <cell r="L161">
            <v>0.24074074074074073</v>
          </cell>
          <cell r="M161">
            <v>0.27777777777777779</v>
          </cell>
          <cell r="N161">
            <v>0.18518518518518517</v>
          </cell>
        </row>
        <row r="162">
          <cell r="D162" t="str">
            <v>TOTAL FIB</v>
          </cell>
          <cell r="E162">
            <v>220</v>
          </cell>
          <cell r="F162">
            <v>7.2727272727272724E-2</v>
          </cell>
          <cell r="G162">
            <v>9.0909090909090905E-3</v>
          </cell>
          <cell r="H162">
            <v>2.2727272727272728E-2</v>
          </cell>
          <cell r="I162">
            <v>2.7272727272727271E-2</v>
          </cell>
          <cell r="J162">
            <v>4.0909090909090909E-2</v>
          </cell>
          <cell r="K162">
            <v>0.10454545454545454</v>
          </cell>
          <cell r="L162">
            <v>0.2818181818181818</v>
          </cell>
          <cell r="M162">
            <v>0.27727272727272728</v>
          </cell>
          <cell r="N162">
            <v>0.16363636363636364</v>
          </cell>
        </row>
        <row r="343">
          <cell r="D343">
            <v>0</v>
          </cell>
          <cell r="E343" t="str">
            <v>Respostes</v>
          </cell>
        </row>
        <row r="345">
          <cell r="D345" t="str">
            <v>ENG. EN INFORMÀTICA</v>
          </cell>
          <cell r="E345">
            <v>3</v>
          </cell>
          <cell r="F345">
            <v>3</v>
          </cell>
          <cell r="G345">
            <v>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 t="str">
            <v>ENG. TÈCN. EN INFORMÀTICA DE GESTIÓ</v>
          </cell>
          <cell r="E346">
            <v>4</v>
          </cell>
          <cell r="F346">
            <v>4</v>
          </cell>
          <cell r="G346">
            <v>1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 t="str">
            <v>ENG. TÈCN. EN INFORMÀTICA DE SISTEMES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 t="str">
            <v>TOTAL FIB</v>
          </cell>
          <cell r="E348">
            <v>7</v>
          </cell>
          <cell r="F348">
            <v>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452">
          <cell r="D452" t="str">
            <v>ENG. EN INFORMÀTICA</v>
          </cell>
          <cell r="E452">
            <v>119</v>
          </cell>
          <cell r="F452">
            <v>0.63025210084033612</v>
          </cell>
          <cell r="G452">
            <v>0.1092436974789916</v>
          </cell>
          <cell r="H452">
            <v>0.16806722689075632</v>
          </cell>
          <cell r="I452">
            <v>9.2436974789915971E-2</v>
          </cell>
        </row>
        <row r="453">
          <cell r="D453" t="str">
            <v>ENG. TÈCN. EN INFORMÀTICA DE GESTIÓ</v>
          </cell>
          <cell r="E453">
            <v>47</v>
          </cell>
          <cell r="F453">
            <v>0.80851063829787229</v>
          </cell>
          <cell r="G453">
            <v>2.1276595744680851E-2</v>
          </cell>
          <cell r="H453">
            <v>0.10638297872340426</v>
          </cell>
          <cell r="I453">
            <v>6.3829787234042548E-2</v>
          </cell>
        </row>
        <row r="454">
          <cell r="D454" t="str">
            <v>ENG. TÈCN. EN INFORMÀTICA DE SISTEMES</v>
          </cell>
          <cell r="E454">
            <v>54</v>
          </cell>
          <cell r="F454">
            <v>0.7592592592592593</v>
          </cell>
          <cell r="G454">
            <v>5.5555555555555552E-2</v>
          </cell>
          <cell r="H454">
            <v>0.18518518518518517</v>
          </cell>
          <cell r="I454">
            <v>0</v>
          </cell>
        </row>
        <row r="455">
          <cell r="D455" t="str">
            <v>TOTAL FIB</v>
          </cell>
          <cell r="E455">
            <v>220</v>
          </cell>
          <cell r="F455">
            <v>0.7</v>
          </cell>
          <cell r="G455">
            <v>7.7272727272727271E-2</v>
          </cell>
          <cell r="H455">
            <v>0.15909090909090909</v>
          </cell>
          <cell r="I455">
            <v>6.363636363636363E-2</v>
          </cell>
        </row>
      </sheetData>
      <sheetData sheetId="4"/>
      <sheetData sheetId="5"/>
      <sheetData sheetId="6">
        <row r="41">
          <cell r="C41" t="str">
            <v>Titulació
específica</v>
          </cell>
          <cell r="D41">
            <v>0</v>
          </cell>
          <cell r="E41" t="str">
            <v>Titulació
universitària</v>
          </cell>
          <cell r="F41">
            <v>0</v>
          </cell>
          <cell r="G41" t="str">
            <v>Cap
titulació</v>
          </cell>
          <cell r="H41">
            <v>0</v>
          </cell>
        </row>
        <row r="42">
          <cell r="C42" t="str">
            <v>Funcions pròpies</v>
          </cell>
          <cell r="D42" t="str">
            <v>Funcions
no pròpies</v>
          </cell>
          <cell r="E42" t="str">
            <v>Funcions pròpies</v>
          </cell>
          <cell r="F42" t="str">
            <v>Funcions
no pròpies</v>
          </cell>
          <cell r="G42" t="str">
            <v>Requeria
form.univ.</v>
          </cell>
          <cell r="H42" t="str">
            <v>No requeria
form.univ.</v>
          </cell>
        </row>
        <row r="43">
          <cell r="B43" t="str">
            <v>ENG. EN INFORMÀTICA</v>
          </cell>
          <cell r="C43">
            <v>0.63551401869158874</v>
          </cell>
          <cell r="D43">
            <v>1.8691588785046728E-2</v>
          </cell>
          <cell r="E43">
            <v>0.13084112149532709</v>
          </cell>
          <cell r="F43">
            <v>2.8037383177570093E-2</v>
          </cell>
          <cell r="G43">
            <v>0.10280373831775701</v>
          </cell>
          <cell r="H43">
            <v>8.4112149532710276E-2</v>
          </cell>
        </row>
        <row r="44">
          <cell r="B44" t="str">
            <v>ENG. TÈCN. EN INFORMÀTICA DE GESTIÓ</v>
          </cell>
          <cell r="C44">
            <v>0.4838709677419355</v>
          </cell>
          <cell r="D44">
            <v>0</v>
          </cell>
          <cell r="E44">
            <v>9.6774193548387094E-2</v>
          </cell>
          <cell r="F44">
            <v>3.2258064516129031E-2</v>
          </cell>
          <cell r="G44">
            <v>0.25806451612903225</v>
          </cell>
          <cell r="H44">
            <v>0.12903225806451613</v>
          </cell>
        </row>
        <row r="45">
          <cell r="B45" t="str">
            <v>ENG. TÈCN. EN INFORMÀTICA DE SISTEMES</v>
          </cell>
          <cell r="C45">
            <v>0.62745098039215685</v>
          </cell>
          <cell r="D45">
            <v>7.8431372549019607E-2</v>
          </cell>
          <cell r="E45">
            <v>0.11764705882352941</v>
          </cell>
          <cell r="F45">
            <v>3.9215686274509803E-2</v>
          </cell>
          <cell r="G45">
            <v>9.8039215686274508E-2</v>
          </cell>
          <cell r="H45">
            <v>3.9215686274509803E-2</v>
          </cell>
        </row>
        <row r="47">
          <cell r="J47" t="str">
            <v>Titulació
específica</v>
          </cell>
          <cell r="K47">
            <v>0</v>
          </cell>
          <cell r="L47" t="str">
            <v>Titulació
universitària</v>
          </cell>
          <cell r="M47">
            <v>0</v>
          </cell>
          <cell r="N47" t="str">
            <v>Cap
titulació</v>
          </cell>
          <cell r="O47">
            <v>0</v>
          </cell>
        </row>
        <row r="48">
          <cell r="J48" t="str">
            <v>Funcions pròpies</v>
          </cell>
          <cell r="K48" t="str">
            <v>Funcions
no pròpies</v>
          </cell>
          <cell r="L48" t="str">
            <v>Funcions pròpies</v>
          </cell>
          <cell r="M48" t="str">
            <v>Funcions
no pròpies</v>
          </cell>
          <cell r="N48" t="str">
            <v>Requeria
form.univ.</v>
          </cell>
          <cell r="O48" t="str">
            <v>No requeria
form.univ.</v>
          </cell>
        </row>
        <row r="49">
          <cell r="I49" t="str">
            <v>ENG. EN INFORMÀTICA</v>
          </cell>
          <cell r="J49">
            <v>0.6470588235294118</v>
          </cell>
          <cell r="K49">
            <v>3.3613445378151259E-2</v>
          </cell>
          <cell r="L49">
            <v>7.5630252100840331E-2</v>
          </cell>
          <cell r="M49">
            <v>2.5210084033613446E-2</v>
          </cell>
          <cell r="N49">
            <v>0.11764705882352941</v>
          </cell>
          <cell r="O49">
            <v>0.10084033613445378</v>
          </cell>
        </row>
        <row r="50">
          <cell r="I50" t="str">
            <v>ENG. TÈCN. EN INFORMÀTICA DE GESTIÓ</v>
          </cell>
          <cell r="J50">
            <v>0.2978723404255319</v>
          </cell>
          <cell r="K50">
            <v>2.1276595744680851E-2</v>
          </cell>
          <cell r="L50">
            <v>0.19148936170212766</v>
          </cell>
          <cell r="M50">
            <v>0</v>
          </cell>
          <cell r="N50">
            <v>0.23404255319148937</v>
          </cell>
          <cell r="O50">
            <v>0.25531914893617019</v>
          </cell>
        </row>
        <row r="51">
          <cell r="I51" t="str">
            <v>ENG. TÈCN. EN INFORMÀTICA DE SISTEMES</v>
          </cell>
          <cell r="J51">
            <v>0.64814814814814814</v>
          </cell>
          <cell r="K51">
            <v>1.8518518518518517E-2</v>
          </cell>
          <cell r="L51">
            <v>1.8518518518518517E-2</v>
          </cell>
          <cell r="M51">
            <v>1.8518518518518517E-2</v>
          </cell>
          <cell r="N51">
            <v>0.14814814814814814</v>
          </cell>
          <cell r="O51">
            <v>0.14814814814814814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showGridLines="0" tabSelected="1" workbookViewId="0">
      <selection activeCell="A2" sqref="A2"/>
    </sheetView>
  </sheetViews>
  <sheetFormatPr defaultRowHeight="15"/>
  <sheetData>
    <row r="2" spans="1:15" ht="28.5">
      <c r="A2" s="26"/>
      <c r="B2" s="290" t="s">
        <v>239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ht="28.5">
      <c r="A5" s="26"/>
      <c r="B5" s="29"/>
      <c r="C5" s="30"/>
      <c r="D5" s="30"/>
      <c r="E5" s="28"/>
      <c r="F5" s="28"/>
      <c r="G5" s="28"/>
      <c r="H5" s="28"/>
      <c r="I5" s="28"/>
      <c r="J5" s="28"/>
      <c r="K5" s="28"/>
      <c r="L5" s="26"/>
      <c r="M5" s="26"/>
      <c r="N5" s="26"/>
      <c r="O5" s="26"/>
    </row>
    <row r="7" spans="1:15" ht="33.75">
      <c r="B7" s="291" t="s">
        <v>240</v>
      </c>
      <c r="C7" s="291"/>
      <c r="D7" s="291"/>
      <c r="E7" s="291"/>
    </row>
    <row r="11" spans="1:15" ht="18.75">
      <c r="B11" s="292" t="s">
        <v>241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</row>
    <row r="12" spans="1:15" ht="18.75">
      <c r="A12" s="31"/>
      <c r="B12" s="32"/>
      <c r="C12" s="32"/>
      <c r="D12" s="32"/>
      <c r="E12" s="32"/>
      <c r="F12" s="32"/>
      <c r="G12" s="32"/>
      <c r="H12" s="32"/>
      <c r="I12" s="32"/>
      <c r="J12" s="31"/>
      <c r="K12" s="31"/>
      <c r="L12" s="31"/>
      <c r="M12" s="31"/>
      <c r="N12" s="31"/>
      <c r="O12" s="31"/>
    </row>
    <row r="13" spans="1:15">
      <c r="B13" s="33" t="s">
        <v>242</v>
      </c>
      <c r="C13" s="34"/>
      <c r="D13" t="s">
        <v>243</v>
      </c>
    </row>
    <row r="14" spans="1:15">
      <c r="B14" s="33" t="s">
        <v>244</v>
      </c>
      <c r="C14" s="34"/>
      <c r="D14" t="s">
        <v>245</v>
      </c>
    </row>
    <row r="15" spans="1:15">
      <c r="B15" s="33"/>
      <c r="C15" s="34"/>
      <c r="D15" t="s">
        <v>246</v>
      </c>
    </row>
    <row r="16" spans="1:15">
      <c r="B16" s="33"/>
      <c r="C16" s="34"/>
      <c r="D16" t="s">
        <v>247</v>
      </c>
    </row>
    <row r="17" spans="1:15">
      <c r="B17" s="33"/>
      <c r="C17" s="34"/>
    </row>
    <row r="18" spans="1:15">
      <c r="B18" s="33" t="s">
        <v>248</v>
      </c>
      <c r="C18" s="34"/>
      <c r="D18" t="s">
        <v>249</v>
      </c>
    </row>
    <row r="19" spans="1:15">
      <c r="B19" s="33" t="s">
        <v>250</v>
      </c>
      <c r="C19" s="34"/>
      <c r="D19" t="s">
        <v>251</v>
      </c>
    </row>
    <row r="20" spans="1:15">
      <c r="B20" s="33"/>
      <c r="C20" s="34"/>
    </row>
    <row r="21" spans="1:15">
      <c r="B21" s="33" t="s">
        <v>252</v>
      </c>
      <c r="C21" s="34"/>
      <c r="D21" t="s">
        <v>239</v>
      </c>
    </row>
    <row r="22" spans="1:15">
      <c r="B22" s="33" t="s">
        <v>253</v>
      </c>
      <c r="C22" s="34"/>
      <c r="D22" t="s">
        <v>254</v>
      </c>
    </row>
    <row r="23" spans="1:15">
      <c r="B23" s="33"/>
      <c r="C23" s="34"/>
      <c r="D23" t="s">
        <v>255</v>
      </c>
    </row>
    <row r="24" spans="1:15">
      <c r="B24" s="33"/>
      <c r="C24" s="34"/>
      <c r="D24" t="s">
        <v>256</v>
      </c>
    </row>
    <row r="25" spans="1:15">
      <c r="B25" s="35"/>
      <c r="C25" s="36"/>
    </row>
    <row r="26" spans="1:15">
      <c r="B26" s="35"/>
      <c r="C26" s="36"/>
    </row>
    <row r="27" spans="1:15">
      <c r="B27" s="35"/>
      <c r="C27" s="36"/>
    </row>
    <row r="28" spans="1:15">
      <c r="B28" s="35"/>
      <c r="C28" s="36"/>
    </row>
    <row r="29" spans="1:15" ht="16.5" thickBot="1">
      <c r="B29" s="37" t="s">
        <v>257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5" ht="15.75">
      <c r="B30" s="40"/>
      <c r="C30" s="36"/>
    </row>
    <row r="31" spans="1:15">
      <c r="B31" s="35"/>
      <c r="C31" s="36"/>
    </row>
    <row r="32" spans="1:15">
      <c r="A32" s="31"/>
      <c r="B32" s="35"/>
      <c r="C32" s="36"/>
      <c r="D32" s="41" t="s">
        <v>242</v>
      </c>
      <c r="E32" s="41" t="s">
        <v>258</v>
      </c>
      <c r="F32" s="41" t="s">
        <v>259</v>
      </c>
      <c r="G32" s="42" t="s">
        <v>260</v>
      </c>
      <c r="H32" s="31"/>
      <c r="I32" s="31"/>
      <c r="J32" s="31"/>
      <c r="K32" s="31"/>
      <c r="L32" s="31"/>
      <c r="M32" s="31"/>
      <c r="N32" s="31"/>
      <c r="O32" s="31"/>
    </row>
    <row r="33" spans="1:15">
      <c r="A33" s="43"/>
      <c r="B33" s="293" t="s">
        <v>261</v>
      </c>
      <c r="C33" s="294"/>
      <c r="D33" s="44">
        <v>171</v>
      </c>
      <c r="E33" s="45">
        <v>86</v>
      </c>
      <c r="F33" s="46">
        <f>E33/D33</f>
        <v>0.50292397660818711</v>
      </c>
      <c r="G33" s="46">
        <f>1.96*(SQRT(((0.5^2)/E33)*((D33-E33)/(D33-1))))</f>
        <v>7.472429946297629E-2</v>
      </c>
      <c r="H33" s="43"/>
      <c r="I33" s="43"/>
      <c r="J33" s="43"/>
      <c r="K33" s="43"/>
      <c r="L33" s="43"/>
      <c r="M33" s="43"/>
      <c r="N33" s="43"/>
      <c r="O33" s="43"/>
    </row>
    <row r="34" spans="1:15">
      <c r="B34" s="295" t="s">
        <v>262</v>
      </c>
      <c r="C34" s="296"/>
      <c r="D34" s="44">
        <v>42</v>
      </c>
      <c r="E34" s="45">
        <v>26</v>
      </c>
      <c r="F34" s="46">
        <f t="shared" ref="F34:F36" si="0">E34/D34</f>
        <v>0.61904761904761907</v>
      </c>
      <c r="G34" s="46">
        <f t="shared" ref="G34:G36" si="1">1.96*(SQRT(((0.5^2)/E34)*((D34-E34)/(D34-1))))</f>
        <v>0.12006252279901103</v>
      </c>
    </row>
    <row r="35" spans="1:15" ht="15.75" thickBot="1">
      <c r="B35" s="297" t="s">
        <v>263</v>
      </c>
      <c r="C35" s="298"/>
      <c r="D35" s="47">
        <v>34</v>
      </c>
      <c r="E35" s="48">
        <v>20</v>
      </c>
      <c r="F35" s="49">
        <f t="shared" si="0"/>
        <v>0.58823529411764708</v>
      </c>
      <c r="G35" s="49">
        <f t="shared" si="1"/>
        <v>0.14273093992586613</v>
      </c>
    </row>
    <row r="36" spans="1:15" ht="15.75" thickBot="1">
      <c r="B36" s="288" t="s">
        <v>264</v>
      </c>
      <c r="C36" s="289"/>
      <c r="D36" s="50">
        <f>SUM(D33:D35)</f>
        <v>247</v>
      </c>
      <c r="E36" s="51">
        <f>SUM(E33:E35)</f>
        <v>132</v>
      </c>
      <c r="F36" s="52">
        <f t="shared" si="0"/>
        <v>0.53441295546558709</v>
      </c>
      <c r="G36" s="53">
        <f t="shared" si="1"/>
        <v>5.8320397678814972E-2</v>
      </c>
    </row>
  </sheetData>
  <mergeCells count="7">
    <mergeCell ref="B36:C36"/>
    <mergeCell ref="B2:O2"/>
    <mergeCell ref="B7:E7"/>
    <mergeCell ref="B11:M11"/>
    <mergeCell ref="B33:C33"/>
    <mergeCell ref="B34:C34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49" customWidth="1"/>
    <col min="2" max="16384" width="9.140625" style="149"/>
  </cols>
  <sheetData>
    <row r="2" spans="2:16" s="144" customFormat="1" ht="47.25" customHeight="1">
      <c r="B2" s="299" t="s">
        <v>239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2:16" s="144" customFormat="1" ht="18.75" customHeight="1"/>
    <row r="4" spans="2:16" s="144" customFormat="1" ht="18.75" customHeight="1"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2:16" s="144" customFormat="1" ht="33.75" customHeight="1">
      <c r="B5" s="147"/>
      <c r="C5" s="148"/>
      <c r="D5" s="148"/>
      <c r="E5" s="146"/>
      <c r="F5" s="146"/>
      <c r="G5" s="146"/>
      <c r="H5" s="146"/>
      <c r="I5" s="146"/>
      <c r="J5" s="146"/>
      <c r="K5" s="146"/>
    </row>
    <row r="6" spans="2:16" ht="31.5">
      <c r="H6" s="150"/>
    </row>
    <row r="7" spans="2:16" ht="33.75">
      <c r="B7" s="300" t="s">
        <v>327</v>
      </c>
      <c r="C7" s="300"/>
    </row>
    <row r="8" spans="2:16" ht="18" customHeight="1">
      <c r="B8" s="151"/>
      <c r="C8" s="151"/>
    </row>
    <row r="9" spans="2:16" s="155" customFormat="1" ht="15.75" customHeight="1">
      <c r="B9" s="152" t="s">
        <v>426</v>
      </c>
      <c r="C9" s="153"/>
      <c r="D9" s="153"/>
      <c r="E9" s="153"/>
      <c r="F9" s="154"/>
      <c r="I9" s="155" t="s">
        <v>328</v>
      </c>
    </row>
    <row r="10" spans="2:16" ht="15.75" customHeight="1">
      <c r="B10" s="156" t="s">
        <v>427</v>
      </c>
      <c r="C10" s="157"/>
      <c r="D10" s="157"/>
      <c r="E10" s="157"/>
      <c r="F10" s="158"/>
    </row>
    <row r="11" spans="2:16" ht="15.75" customHeight="1">
      <c r="B11" s="262" t="s">
        <v>425</v>
      </c>
      <c r="C11" s="263"/>
      <c r="D11" s="263"/>
      <c r="E11" s="263"/>
      <c r="F11" s="264"/>
    </row>
    <row r="15" spans="2:16" ht="15.75" thickBot="1">
      <c r="B15" s="159" t="s">
        <v>266</v>
      </c>
      <c r="C15" s="159"/>
      <c r="D15" s="159"/>
      <c r="E15" s="159"/>
      <c r="F15" s="159"/>
      <c r="G15" s="159"/>
      <c r="H15" s="159"/>
      <c r="I15" s="159"/>
      <c r="J15" s="159"/>
    </row>
    <row r="16" spans="2:16">
      <c r="C16" s="167" t="s">
        <v>366</v>
      </c>
    </row>
    <row r="17" spans="2:10">
      <c r="C17" s="149" t="s">
        <v>329</v>
      </c>
    </row>
    <row r="18" spans="2:10">
      <c r="C18" s="149" t="s">
        <v>330</v>
      </c>
    </row>
    <row r="20" spans="2:10" ht="15.75" thickBot="1">
      <c r="B20" s="159" t="s">
        <v>267</v>
      </c>
      <c r="C20" s="159"/>
      <c r="D20" s="159"/>
      <c r="E20" s="159"/>
      <c r="F20" s="159"/>
      <c r="G20" s="159"/>
      <c r="H20" s="159"/>
      <c r="I20" s="159"/>
      <c r="J20" s="159"/>
    </row>
    <row r="21" spans="2:10">
      <c r="B21" s="160" t="s">
        <v>331</v>
      </c>
    </row>
    <row r="23" spans="2:10">
      <c r="B23" s="161" t="s">
        <v>332</v>
      </c>
      <c r="C23" s="162"/>
      <c r="D23" s="162"/>
      <c r="E23" s="162"/>
      <c r="F23" s="163"/>
    </row>
    <row r="24" spans="2:10">
      <c r="C24" s="149" t="s">
        <v>333</v>
      </c>
    </row>
    <row r="25" spans="2:10">
      <c r="C25" s="149" t="s">
        <v>334</v>
      </c>
    </row>
    <row r="27" spans="2:10">
      <c r="B27" s="164" t="s">
        <v>335</v>
      </c>
      <c r="C27" s="165"/>
      <c r="D27" s="165"/>
      <c r="E27" s="165"/>
    </row>
    <row r="28" spans="2:10">
      <c r="C28" s="149" t="s">
        <v>336</v>
      </c>
    </row>
    <row r="29" spans="2:10">
      <c r="C29" s="149" t="s">
        <v>337</v>
      </c>
    </row>
    <row r="30" spans="2:10">
      <c r="C30" s="149" t="s">
        <v>338</v>
      </c>
    </row>
    <row r="31" spans="2:10">
      <c r="C31" s="149" t="s">
        <v>339</v>
      </c>
    </row>
    <row r="32" spans="2:10">
      <c r="C32" s="149" t="s">
        <v>340</v>
      </c>
    </row>
    <row r="33" spans="2:6">
      <c r="C33" s="149" t="s">
        <v>341</v>
      </c>
    </row>
    <row r="34" spans="2:6">
      <c r="C34" s="149" t="s">
        <v>342</v>
      </c>
    </row>
    <row r="35" spans="2:6">
      <c r="C35" s="149" t="s">
        <v>343</v>
      </c>
    </row>
    <row r="36" spans="2:6">
      <c r="C36" s="149" t="s">
        <v>344</v>
      </c>
    </row>
    <row r="37" spans="2:6">
      <c r="C37" s="149" t="s">
        <v>345</v>
      </c>
    </row>
    <row r="39" spans="2:6">
      <c r="B39" s="164" t="s">
        <v>346</v>
      </c>
      <c r="C39" s="165"/>
      <c r="D39" s="165"/>
      <c r="E39" s="165"/>
    </row>
    <row r="40" spans="2:6">
      <c r="B40" s="165"/>
      <c r="C40" s="165"/>
      <c r="D40" s="165"/>
      <c r="E40" s="165"/>
    </row>
    <row r="41" spans="2:6">
      <c r="B41" s="164" t="s">
        <v>347</v>
      </c>
      <c r="C41" s="165"/>
      <c r="D41" s="165"/>
      <c r="E41" s="165"/>
      <c r="F41" s="165"/>
    </row>
    <row r="42" spans="2:6">
      <c r="B42" s="164"/>
      <c r="C42" s="165"/>
      <c r="D42" s="165"/>
      <c r="E42" s="165"/>
      <c r="F42" s="165"/>
    </row>
    <row r="43" spans="2:6">
      <c r="B43" s="164" t="s">
        <v>348</v>
      </c>
      <c r="C43" s="165"/>
      <c r="D43" s="165"/>
      <c r="E43" s="165"/>
      <c r="F43" s="165"/>
    </row>
    <row r="44" spans="2:6">
      <c r="C44" s="149" t="s">
        <v>349</v>
      </c>
    </row>
    <row r="45" spans="2:6">
      <c r="C45" s="149" t="s">
        <v>350</v>
      </c>
    </row>
    <row r="46" spans="2:6">
      <c r="C46" s="149" t="s">
        <v>351</v>
      </c>
    </row>
    <row r="47" spans="2:6">
      <c r="C47" s="149" t="s">
        <v>352</v>
      </c>
    </row>
    <row r="49" spans="2:10" ht="15.75" thickBot="1">
      <c r="B49" s="159" t="s">
        <v>353</v>
      </c>
      <c r="C49" s="159"/>
      <c r="D49" s="159"/>
      <c r="E49" s="159"/>
      <c r="F49" s="159"/>
      <c r="G49" s="159"/>
      <c r="H49" s="159"/>
      <c r="I49" s="159"/>
      <c r="J49" s="159"/>
    </row>
    <row r="50" spans="2:10">
      <c r="B50" s="160" t="s">
        <v>354</v>
      </c>
    </row>
    <row r="52" spans="2:10">
      <c r="B52" s="164" t="s">
        <v>355</v>
      </c>
      <c r="C52" s="165"/>
      <c r="D52" s="165"/>
    </row>
    <row r="53" spans="2:10">
      <c r="B53" s="164"/>
      <c r="C53" s="149" t="s">
        <v>356</v>
      </c>
      <c r="D53" s="165"/>
    </row>
    <row r="54" spans="2:10">
      <c r="B54" s="164"/>
      <c r="C54" s="149" t="s">
        <v>357</v>
      </c>
      <c r="D54" s="165"/>
    </row>
    <row r="55" spans="2:10">
      <c r="B55" s="164"/>
      <c r="C55" s="149" t="s">
        <v>358</v>
      </c>
      <c r="D55" s="165"/>
    </row>
    <row r="56" spans="2:10">
      <c r="B56" s="164"/>
      <c r="C56" s="149" t="s">
        <v>359</v>
      </c>
      <c r="D56" s="165"/>
    </row>
    <row r="57" spans="2:10">
      <c r="B57" s="165"/>
      <c r="C57" s="165"/>
      <c r="D57" s="165"/>
    </row>
    <row r="58" spans="2:10">
      <c r="B58" s="164" t="s">
        <v>360</v>
      </c>
      <c r="C58" s="165"/>
      <c r="D58" s="165"/>
    </row>
    <row r="59" spans="2:10">
      <c r="B59" s="166"/>
    </row>
    <row r="60" spans="2:10" ht="15.75" thickBot="1">
      <c r="B60" s="159" t="s">
        <v>277</v>
      </c>
      <c r="C60" s="159"/>
      <c r="D60" s="159"/>
      <c r="E60" s="159"/>
      <c r="F60" s="159"/>
      <c r="G60" s="159"/>
      <c r="H60" s="159"/>
      <c r="I60" s="159"/>
      <c r="J60" s="159"/>
    </row>
    <row r="62" spans="2:10">
      <c r="C62" s="149" t="s">
        <v>361</v>
      </c>
    </row>
    <row r="63" spans="2:10">
      <c r="C63" s="149" t="s">
        <v>362</v>
      </c>
    </row>
    <row r="64" spans="2:10">
      <c r="C64" s="149" t="s">
        <v>363</v>
      </c>
    </row>
    <row r="66" spans="2:10" ht="15.75" thickBot="1">
      <c r="B66" s="159" t="s">
        <v>278</v>
      </c>
      <c r="C66" s="159"/>
      <c r="D66" s="159"/>
      <c r="E66" s="159"/>
      <c r="F66" s="159"/>
      <c r="G66" s="159"/>
      <c r="H66" s="159"/>
      <c r="I66" s="159"/>
      <c r="J66" s="159"/>
    </row>
    <row r="68" spans="2:10">
      <c r="C68" s="149" t="s">
        <v>364</v>
      </c>
    </row>
    <row r="69" spans="2:10">
      <c r="C69" s="149" t="s">
        <v>365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77"/>
  <sheetViews>
    <sheetView showGridLines="0" zoomScaleNormal="100" workbookViewId="0">
      <selection activeCell="A2" sqref="A2"/>
    </sheetView>
  </sheetViews>
  <sheetFormatPr defaultRowHeight="15"/>
  <cols>
    <col min="1" max="19" width="9.140625" style="149"/>
    <col min="20" max="50" width="9.140625" style="224"/>
    <col min="51" max="54" width="9.140625" style="178"/>
    <col min="55" max="16384" width="9.140625" style="149"/>
  </cols>
  <sheetData>
    <row r="2" spans="1:43" s="144" customFormat="1" ht="47.25" customHeight="1">
      <c r="B2" s="299" t="s">
        <v>239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43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43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144"/>
      <c r="P4" s="144"/>
      <c r="Q4" s="144"/>
      <c r="R4" s="144"/>
    </row>
    <row r="5" spans="1:43" ht="28.5">
      <c r="A5" s="147"/>
      <c r="B5" s="148"/>
      <c r="C5" s="148"/>
      <c r="D5" s="146"/>
      <c r="E5" s="146"/>
      <c r="F5" s="146"/>
      <c r="G5" s="146"/>
      <c r="H5" s="146"/>
      <c r="I5" s="146"/>
      <c r="J5" s="146"/>
      <c r="K5" s="144"/>
      <c r="L5" s="144"/>
      <c r="M5" s="144"/>
      <c r="N5" s="144"/>
      <c r="O5" s="144"/>
      <c r="P5" s="144"/>
      <c r="Q5" s="144"/>
      <c r="R5" s="144"/>
    </row>
    <row r="7" spans="1:43" ht="33.75">
      <c r="A7" s="273" t="s">
        <v>428</v>
      </c>
      <c r="B7" s="273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</row>
    <row r="8" spans="1:43" ht="17.100000000000001" customHeight="1"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</row>
    <row r="9" spans="1:43" ht="17.100000000000001" customHeight="1">
      <c r="U9" s="274"/>
      <c r="V9" s="303" t="s">
        <v>10</v>
      </c>
      <c r="W9" s="303"/>
      <c r="X9" s="303"/>
      <c r="Y9" s="303"/>
      <c r="Z9" s="303"/>
      <c r="AA9" s="303"/>
      <c r="AB9" s="303"/>
      <c r="AC9" s="303"/>
      <c r="AD9" s="275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1:43" ht="17.100000000000001" customHeight="1">
      <c r="U10" s="274"/>
      <c r="V10" s="274" t="s">
        <v>429</v>
      </c>
      <c r="W10" s="274"/>
      <c r="X10" s="274" t="s">
        <v>11</v>
      </c>
      <c r="Y10" s="274"/>
      <c r="Z10" s="274"/>
      <c r="AA10" s="274"/>
      <c r="AB10" s="274"/>
      <c r="AC10" s="274"/>
      <c r="AD10" s="275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</row>
    <row r="11" spans="1:43" ht="17.100000000000001" customHeight="1">
      <c r="U11" s="274"/>
      <c r="V11" s="274"/>
      <c r="W11" s="274"/>
      <c r="X11" s="274" t="s">
        <v>12</v>
      </c>
      <c r="Y11" s="274" t="s">
        <v>13</v>
      </c>
      <c r="Z11" s="274" t="s">
        <v>14</v>
      </c>
      <c r="AA11" s="274"/>
      <c r="AB11" s="274"/>
      <c r="AC11" s="274"/>
      <c r="AD11" s="275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</row>
    <row r="12" spans="1:43" ht="17.100000000000001" customHeight="1">
      <c r="U12" s="274"/>
      <c r="V12" s="274"/>
      <c r="W12" s="274"/>
      <c r="X12" s="274"/>
      <c r="Y12" s="274"/>
      <c r="Z12" s="274"/>
      <c r="AA12" s="274"/>
      <c r="AB12" s="274"/>
      <c r="AC12" s="274"/>
      <c r="AD12" s="275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</row>
    <row r="13" spans="1:43" ht="17.100000000000001" customHeight="1">
      <c r="U13" s="274"/>
      <c r="V13" s="301" t="s">
        <v>430</v>
      </c>
      <c r="W13" s="276" t="s">
        <v>6</v>
      </c>
      <c r="X13" s="277">
        <v>0.95348837209302328</v>
      </c>
      <c r="Y13" s="277">
        <v>3.4883720930232558E-2</v>
      </c>
      <c r="Z13" s="277">
        <v>1.1627906976744186E-2</v>
      </c>
      <c r="AA13" s="274"/>
      <c r="AB13" s="278"/>
      <c r="AC13" s="274"/>
      <c r="AD13" s="275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</row>
    <row r="14" spans="1:43" ht="17.100000000000001" customHeight="1">
      <c r="U14" s="274"/>
      <c r="V14" s="301"/>
      <c r="W14" s="276" t="s">
        <v>7</v>
      </c>
      <c r="X14" s="277">
        <v>0.92307692307692302</v>
      </c>
      <c r="Y14" s="277">
        <v>7.6923076923076927E-2</v>
      </c>
      <c r="Z14" s="277">
        <v>0</v>
      </c>
      <c r="AA14" s="274"/>
      <c r="AB14" s="278"/>
      <c r="AC14" s="274"/>
      <c r="AD14" s="275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</row>
    <row r="15" spans="1:43" ht="17.100000000000001" customHeight="1">
      <c r="U15" s="274"/>
      <c r="V15" s="301"/>
      <c r="W15" s="276" t="s">
        <v>8</v>
      </c>
      <c r="X15" s="277">
        <v>0.85</v>
      </c>
      <c r="Y15" s="277">
        <v>0.15</v>
      </c>
      <c r="Z15" s="277">
        <v>0</v>
      </c>
      <c r="AA15" s="274"/>
      <c r="AB15" s="278"/>
      <c r="AC15" s="274"/>
      <c r="AD15" s="275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</row>
    <row r="16" spans="1:43" ht="17.100000000000001" customHeight="1">
      <c r="U16" s="274"/>
      <c r="V16" s="301"/>
      <c r="W16" s="276"/>
      <c r="X16" s="278"/>
      <c r="Y16" s="277"/>
      <c r="Z16" s="278"/>
      <c r="AA16" s="277"/>
      <c r="AB16" s="278"/>
      <c r="AC16" s="279"/>
      <c r="AD16" s="275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</row>
    <row r="17" spans="21:43" ht="17.100000000000001" customHeight="1"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</row>
    <row r="18" spans="21:43" ht="17.100000000000001" customHeight="1">
      <c r="U18" s="274"/>
      <c r="V18" s="274" t="s">
        <v>429</v>
      </c>
      <c r="W18" s="274"/>
      <c r="X18" s="274" t="s">
        <v>55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5"/>
      <c r="AI18" s="274"/>
      <c r="AJ18" s="274"/>
      <c r="AK18" s="274"/>
      <c r="AL18" s="274"/>
      <c r="AM18" s="274"/>
      <c r="AN18" s="274"/>
      <c r="AO18" s="274"/>
      <c r="AP18" s="274"/>
      <c r="AQ18" s="274"/>
    </row>
    <row r="19" spans="21:43" ht="17.100000000000001" customHeight="1">
      <c r="U19" s="274"/>
      <c r="V19" s="274"/>
      <c r="W19" s="274"/>
      <c r="X19" s="274" t="s">
        <v>56</v>
      </c>
      <c r="Y19" s="274" t="s">
        <v>57</v>
      </c>
      <c r="Z19" s="274" t="s">
        <v>58</v>
      </c>
      <c r="AA19" s="274" t="s">
        <v>59</v>
      </c>
      <c r="AB19" s="274" t="s">
        <v>60</v>
      </c>
      <c r="AC19" s="274"/>
      <c r="AD19" s="274"/>
      <c r="AE19" s="274"/>
      <c r="AF19" s="274"/>
      <c r="AG19" s="274"/>
      <c r="AH19" s="275"/>
      <c r="AI19" s="274"/>
      <c r="AJ19" s="274"/>
      <c r="AK19" s="274"/>
      <c r="AL19" s="274"/>
      <c r="AM19" s="274"/>
      <c r="AN19" s="274"/>
      <c r="AO19" s="274"/>
      <c r="AP19" s="274"/>
      <c r="AQ19" s="274"/>
    </row>
    <row r="20" spans="21:43" ht="17.100000000000001" customHeight="1"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80"/>
      <c r="AG20" s="280"/>
      <c r="AH20" s="275"/>
      <c r="AI20" s="280" t="s">
        <v>431</v>
      </c>
      <c r="AJ20" s="280"/>
      <c r="AK20" s="280"/>
      <c r="AL20" s="280"/>
      <c r="AM20" s="280"/>
      <c r="AN20" s="274"/>
      <c r="AO20" s="274"/>
      <c r="AP20" s="274"/>
      <c r="AQ20" s="274"/>
    </row>
    <row r="21" spans="21:43" ht="17.100000000000001" customHeight="1">
      <c r="U21" s="274"/>
      <c r="V21" s="301" t="s">
        <v>430</v>
      </c>
      <c r="W21" s="276" t="s">
        <v>6</v>
      </c>
      <c r="X21" s="277">
        <v>0.68235294117647061</v>
      </c>
      <c r="Y21" s="277">
        <v>9.4117647058823528E-2</v>
      </c>
      <c r="Z21" s="277">
        <v>0.2</v>
      </c>
      <c r="AA21" s="277">
        <v>2.3529411764705882E-2</v>
      </c>
      <c r="AB21" s="277">
        <v>0</v>
      </c>
      <c r="AC21" s="274"/>
      <c r="AD21" s="278"/>
      <c r="AE21" s="274"/>
      <c r="AF21" s="281"/>
      <c r="AG21" s="280"/>
      <c r="AH21" s="275"/>
      <c r="AI21" s="280"/>
      <c r="AJ21" s="280"/>
      <c r="AK21" s="280" t="s">
        <v>432</v>
      </c>
      <c r="AL21" s="280"/>
      <c r="AM21" s="280"/>
      <c r="AN21" s="274"/>
      <c r="AO21" s="274"/>
      <c r="AP21" s="274"/>
      <c r="AQ21" s="274"/>
    </row>
    <row r="22" spans="21:43" ht="17.100000000000001" customHeight="1">
      <c r="U22" s="274"/>
      <c r="V22" s="301"/>
      <c r="W22" s="276" t="s">
        <v>7</v>
      </c>
      <c r="X22" s="277">
        <v>0.69230769230769229</v>
      </c>
      <c r="Y22" s="277">
        <v>3.8461538461538464E-2</v>
      </c>
      <c r="Z22" s="277">
        <v>7.6923076923076927E-2</v>
      </c>
      <c r="AA22" s="277">
        <v>0.15384615384615385</v>
      </c>
      <c r="AB22" s="277">
        <v>3.8461538461538464E-2</v>
      </c>
      <c r="AC22" s="274"/>
      <c r="AD22" s="278"/>
      <c r="AE22" s="274"/>
      <c r="AF22" s="281"/>
      <c r="AG22" s="280"/>
      <c r="AH22" s="275"/>
      <c r="AI22" s="280"/>
      <c r="AJ22" s="280" t="s">
        <v>433</v>
      </c>
      <c r="AK22" s="280" t="s">
        <v>434</v>
      </c>
      <c r="AL22" s="280" t="s">
        <v>25</v>
      </c>
      <c r="AM22" s="280" t="s">
        <v>435</v>
      </c>
      <c r="AN22" s="274"/>
      <c r="AO22" s="274"/>
      <c r="AP22" s="274"/>
      <c r="AQ22" s="274"/>
    </row>
    <row r="23" spans="21:43" ht="17.100000000000001" customHeight="1">
      <c r="U23" s="274"/>
      <c r="V23" s="301"/>
      <c r="W23" s="276" t="s">
        <v>8</v>
      </c>
      <c r="X23" s="277">
        <v>0.75</v>
      </c>
      <c r="Y23" s="277">
        <v>0.15</v>
      </c>
      <c r="Z23" s="277">
        <v>0.1</v>
      </c>
      <c r="AA23" s="277">
        <v>0</v>
      </c>
      <c r="AB23" s="277">
        <v>0</v>
      </c>
      <c r="AC23" s="274"/>
      <c r="AD23" s="278"/>
      <c r="AE23" s="274"/>
      <c r="AF23" s="281"/>
      <c r="AG23" s="280"/>
      <c r="AH23" s="275"/>
      <c r="AI23" s="280"/>
      <c r="AJ23" s="280" t="s">
        <v>436</v>
      </c>
      <c r="AK23" s="280" t="s">
        <v>436</v>
      </c>
      <c r="AL23" s="280" t="s">
        <v>436</v>
      </c>
      <c r="AM23" s="280" t="s">
        <v>436</v>
      </c>
      <c r="AN23" s="274"/>
      <c r="AO23" s="274"/>
      <c r="AP23" s="274"/>
      <c r="AQ23" s="274"/>
    </row>
    <row r="24" spans="21:43" ht="17.100000000000001" customHeight="1"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80" t="s">
        <v>430</v>
      </c>
      <c r="AG24" s="280" t="s">
        <v>6</v>
      </c>
      <c r="AH24" s="280" t="s">
        <v>49</v>
      </c>
      <c r="AI24" s="280" t="s">
        <v>50</v>
      </c>
      <c r="AJ24" s="282">
        <v>0</v>
      </c>
      <c r="AK24" s="282">
        <v>0</v>
      </c>
      <c r="AL24" s="282">
        <v>1.2E-2</v>
      </c>
      <c r="AM24" s="282">
        <v>0.74099999999999999</v>
      </c>
      <c r="AN24" s="274"/>
      <c r="AO24" s="274"/>
      <c r="AP24" s="274"/>
      <c r="AQ24" s="274"/>
    </row>
    <row r="25" spans="21:43" ht="17.100000000000001" customHeight="1">
      <c r="U25" s="274"/>
      <c r="V25" s="303" t="s">
        <v>431</v>
      </c>
      <c r="W25" s="303"/>
      <c r="X25" s="303"/>
      <c r="Y25" s="303"/>
      <c r="Z25" s="303"/>
      <c r="AA25" s="303"/>
      <c r="AB25" s="303"/>
      <c r="AC25" s="303"/>
      <c r="AD25" s="303"/>
      <c r="AE25" s="303"/>
      <c r="AF25" s="275"/>
      <c r="AG25" s="280"/>
      <c r="AH25" s="280"/>
      <c r="AI25" s="280" t="s">
        <v>51</v>
      </c>
      <c r="AJ25" s="282">
        <v>0.106</v>
      </c>
      <c r="AK25" s="282">
        <v>0</v>
      </c>
      <c r="AL25" s="282">
        <v>0</v>
      </c>
      <c r="AM25" s="282">
        <v>0</v>
      </c>
      <c r="AN25" s="274"/>
      <c r="AO25" s="274"/>
      <c r="AP25" s="274"/>
      <c r="AQ25" s="274"/>
    </row>
    <row r="26" spans="21:43" ht="17.100000000000001" customHeight="1">
      <c r="U26" s="274"/>
      <c r="V26" s="274" t="s">
        <v>429</v>
      </c>
      <c r="W26" s="274"/>
      <c r="X26" s="274" t="s">
        <v>49</v>
      </c>
      <c r="Y26" s="274"/>
      <c r="Z26" s="274"/>
      <c r="AA26" s="274"/>
      <c r="AB26" s="274"/>
      <c r="AC26" s="274"/>
      <c r="AD26" s="274"/>
      <c r="AE26" s="274"/>
      <c r="AF26" s="275"/>
      <c r="AG26" s="280"/>
      <c r="AH26" s="280"/>
      <c r="AI26" s="280" t="s">
        <v>52</v>
      </c>
      <c r="AJ26" s="282">
        <v>0.14099999999999999</v>
      </c>
      <c r="AK26" s="282">
        <v>0</v>
      </c>
      <c r="AL26" s="282">
        <v>0</v>
      </c>
      <c r="AM26" s="282">
        <v>0</v>
      </c>
      <c r="AN26" s="274"/>
      <c r="AO26" s="274"/>
      <c r="AP26" s="274"/>
      <c r="AQ26" s="274"/>
    </row>
    <row r="27" spans="21:43" ht="17.100000000000001" customHeight="1">
      <c r="U27" s="274"/>
      <c r="V27" s="274"/>
      <c r="W27" s="274"/>
      <c r="X27" s="274" t="s">
        <v>50</v>
      </c>
      <c r="Y27" s="274"/>
      <c r="Z27" s="274"/>
      <c r="AA27" s="274"/>
      <c r="AB27" s="274"/>
      <c r="AC27" s="274"/>
      <c r="AD27" s="274"/>
      <c r="AE27" s="274"/>
      <c r="AF27" s="275"/>
      <c r="AG27" s="280" t="s">
        <v>7</v>
      </c>
      <c r="AH27" s="280" t="s">
        <v>49</v>
      </c>
      <c r="AI27" s="280" t="s">
        <v>50</v>
      </c>
      <c r="AJ27" s="282">
        <v>0</v>
      </c>
      <c r="AK27" s="282">
        <v>0</v>
      </c>
      <c r="AL27" s="282">
        <v>0</v>
      </c>
      <c r="AM27" s="282">
        <v>0.65400000000000003</v>
      </c>
      <c r="AN27" s="274"/>
      <c r="AO27" s="274"/>
      <c r="AP27" s="274"/>
      <c r="AQ27" s="274"/>
    </row>
    <row r="28" spans="21:43" ht="17.100000000000001" customHeight="1"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5"/>
      <c r="AG28" s="280"/>
      <c r="AH28" s="280"/>
      <c r="AI28" s="280" t="s">
        <v>51</v>
      </c>
      <c r="AJ28" s="282">
        <v>0.154</v>
      </c>
      <c r="AK28" s="282">
        <v>0</v>
      </c>
      <c r="AL28" s="282">
        <v>0</v>
      </c>
      <c r="AM28" s="282">
        <v>0</v>
      </c>
      <c r="AN28" s="274"/>
      <c r="AO28" s="274"/>
      <c r="AP28" s="274"/>
      <c r="AQ28" s="274"/>
    </row>
    <row r="29" spans="21:43" ht="17.100000000000001" customHeight="1">
      <c r="U29" s="274"/>
      <c r="V29" s="301" t="s">
        <v>430</v>
      </c>
      <c r="W29" s="276" t="s">
        <v>6</v>
      </c>
      <c r="X29" s="277">
        <f>AM24</f>
        <v>0.74099999999999999</v>
      </c>
      <c r="Y29" s="274"/>
      <c r="Z29" s="278"/>
      <c r="AA29" s="277"/>
      <c r="AB29" s="278"/>
      <c r="AC29" s="277"/>
      <c r="AD29" s="278"/>
      <c r="AE29" s="277"/>
      <c r="AF29" s="275"/>
      <c r="AG29" s="280"/>
      <c r="AH29" s="280"/>
      <c r="AI29" s="280" t="s">
        <v>52</v>
      </c>
      <c r="AJ29" s="282">
        <v>0.192</v>
      </c>
      <c r="AK29" s="282">
        <v>0</v>
      </c>
      <c r="AL29" s="282">
        <v>0</v>
      </c>
      <c r="AM29" s="282">
        <v>0</v>
      </c>
      <c r="AN29" s="274"/>
      <c r="AO29" s="274"/>
      <c r="AP29" s="274"/>
      <c r="AQ29" s="274"/>
    </row>
    <row r="30" spans="21:43" ht="17.100000000000001" customHeight="1">
      <c r="U30" s="274"/>
      <c r="V30" s="301"/>
      <c r="W30" s="276" t="s">
        <v>7</v>
      </c>
      <c r="X30" s="277">
        <f>AM27</f>
        <v>0.65400000000000003</v>
      </c>
      <c r="Y30" s="274"/>
      <c r="Z30" s="278"/>
      <c r="AA30" s="277"/>
      <c r="AB30" s="278"/>
      <c r="AC30" s="277"/>
      <c r="AD30" s="278"/>
      <c r="AE30" s="277"/>
      <c r="AF30" s="275"/>
      <c r="AG30" s="280" t="s">
        <v>8</v>
      </c>
      <c r="AH30" s="280" t="s">
        <v>49</v>
      </c>
      <c r="AI30" s="280" t="s">
        <v>50</v>
      </c>
      <c r="AJ30" s="282">
        <v>0</v>
      </c>
      <c r="AK30" s="282">
        <v>0</v>
      </c>
      <c r="AL30" s="282">
        <v>0</v>
      </c>
      <c r="AM30" s="282">
        <v>0.6</v>
      </c>
      <c r="AN30" s="274"/>
      <c r="AO30" s="274"/>
      <c r="AP30" s="274"/>
      <c r="AQ30" s="274"/>
    </row>
    <row r="31" spans="21:43" ht="17.100000000000001" customHeight="1">
      <c r="U31" s="274"/>
      <c r="V31" s="301"/>
      <c r="W31" s="276" t="s">
        <v>8</v>
      </c>
      <c r="X31" s="277">
        <f>AM30</f>
        <v>0.6</v>
      </c>
      <c r="Y31" s="274"/>
      <c r="Z31" s="278"/>
      <c r="AA31" s="277"/>
      <c r="AB31" s="278"/>
      <c r="AC31" s="277"/>
      <c r="AD31" s="278"/>
      <c r="AE31" s="277"/>
      <c r="AF31" s="275"/>
      <c r="AG31" s="280"/>
      <c r="AH31" s="280"/>
      <c r="AI31" s="280" t="s">
        <v>51</v>
      </c>
      <c r="AJ31" s="282">
        <v>0.15</v>
      </c>
      <c r="AK31" s="282">
        <v>0</v>
      </c>
      <c r="AL31" s="282">
        <v>0</v>
      </c>
      <c r="AM31" s="282">
        <v>0</v>
      </c>
      <c r="AN31" s="274"/>
      <c r="AO31" s="274"/>
      <c r="AP31" s="274"/>
      <c r="AQ31" s="274"/>
    </row>
    <row r="32" spans="21:43" ht="17.100000000000001" customHeight="1">
      <c r="U32" s="274"/>
      <c r="V32" s="301"/>
      <c r="W32" s="276"/>
      <c r="X32" s="277"/>
      <c r="Y32" s="274"/>
      <c r="Z32" s="278"/>
      <c r="AA32" s="277"/>
      <c r="AB32" s="278"/>
      <c r="AC32" s="277"/>
      <c r="AD32" s="278"/>
      <c r="AE32" s="277"/>
      <c r="AF32" s="275"/>
      <c r="AG32" s="280"/>
      <c r="AH32" s="280"/>
      <c r="AI32" s="280" t="s">
        <v>52</v>
      </c>
      <c r="AJ32" s="282">
        <v>0.25</v>
      </c>
      <c r="AK32" s="282">
        <v>0</v>
      </c>
      <c r="AL32" s="282">
        <v>0</v>
      </c>
      <c r="AM32" s="282">
        <v>0</v>
      </c>
      <c r="AN32" s="274"/>
      <c r="AO32" s="274"/>
      <c r="AP32" s="274"/>
      <c r="AQ32" s="274"/>
    </row>
    <row r="33" spans="21:43" ht="17.100000000000001" customHeight="1"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80"/>
      <c r="AG33" s="280" t="s">
        <v>9</v>
      </c>
      <c r="AH33" s="280" t="s">
        <v>49</v>
      </c>
      <c r="AI33" s="280" t="s">
        <v>50</v>
      </c>
      <c r="AJ33" s="282">
        <v>0</v>
      </c>
      <c r="AK33" s="282">
        <v>0</v>
      </c>
      <c r="AL33" s="282">
        <v>8.0000000000000002E-3</v>
      </c>
      <c r="AM33" s="282">
        <v>0.70199999999999996</v>
      </c>
      <c r="AN33" s="274"/>
      <c r="AO33" s="274"/>
      <c r="AP33" s="274"/>
      <c r="AQ33" s="274"/>
    </row>
    <row r="34" spans="21:43" ht="17.100000000000001" customHeight="1"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80"/>
      <c r="AG34" s="280"/>
      <c r="AH34" s="280"/>
      <c r="AI34" s="280" t="s">
        <v>51</v>
      </c>
      <c r="AJ34" s="282">
        <v>0.122</v>
      </c>
      <c r="AK34" s="282">
        <v>0</v>
      </c>
      <c r="AL34" s="282">
        <v>0</v>
      </c>
      <c r="AM34" s="282">
        <v>0</v>
      </c>
      <c r="AN34" s="274"/>
      <c r="AO34" s="274"/>
      <c r="AP34" s="274"/>
      <c r="AQ34" s="274"/>
    </row>
    <row r="35" spans="21:43" ht="17.100000000000001" customHeight="1">
      <c r="U35" s="283" t="s">
        <v>437</v>
      </c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4"/>
      <c r="AG35" s="284"/>
      <c r="AH35" s="284"/>
      <c r="AI35" s="275" t="s">
        <v>52</v>
      </c>
      <c r="AJ35" s="282">
        <v>0.16800000000000001</v>
      </c>
      <c r="AK35" s="282">
        <v>0</v>
      </c>
      <c r="AL35" s="282">
        <v>0</v>
      </c>
      <c r="AM35" s="282">
        <v>0</v>
      </c>
      <c r="AN35" s="274"/>
      <c r="AO35" s="274"/>
      <c r="AP35" s="274"/>
      <c r="AQ35" s="274"/>
    </row>
    <row r="36" spans="21:43" ht="17.100000000000001" customHeight="1">
      <c r="U36" s="274" t="s">
        <v>429</v>
      </c>
      <c r="V36" s="274"/>
      <c r="W36" s="274" t="s">
        <v>299</v>
      </c>
      <c r="X36" s="274" t="s">
        <v>300</v>
      </c>
      <c r="Y36" s="274"/>
      <c r="Z36" s="274"/>
      <c r="AA36" s="274"/>
      <c r="AB36" s="274"/>
      <c r="AC36" s="274"/>
      <c r="AD36" s="274"/>
      <c r="AE36" s="274"/>
      <c r="AF36" s="280"/>
      <c r="AG36" s="280"/>
      <c r="AH36" s="280"/>
      <c r="AI36" s="275"/>
      <c r="AJ36" s="280"/>
      <c r="AK36" s="280"/>
      <c r="AL36" s="280"/>
      <c r="AM36" s="280"/>
      <c r="AN36" s="274"/>
      <c r="AO36" s="274"/>
      <c r="AP36" s="274"/>
      <c r="AQ36" s="274"/>
    </row>
    <row r="37" spans="21:43" ht="17.100000000000001" customHeight="1"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5"/>
      <c r="AJ37" s="274"/>
      <c r="AK37" s="274"/>
      <c r="AL37" s="274"/>
      <c r="AM37" s="274"/>
      <c r="AN37" s="274"/>
      <c r="AO37" s="274"/>
      <c r="AP37" s="274"/>
      <c r="AQ37" s="274"/>
    </row>
    <row r="38" spans="21:43" ht="17.100000000000001" customHeight="1"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5"/>
      <c r="AJ38" s="274"/>
      <c r="AK38" s="274"/>
      <c r="AL38" s="274"/>
      <c r="AM38" s="274"/>
      <c r="AN38" s="274"/>
      <c r="AO38" s="274"/>
      <c r="AP38" s="274"/>
      <c r="AQ38" s="274"/>
    </row>
    <row r="39" spans="21:43" ht="17.100000000000001" customHeight="1">
      <c r="U39" s="301" t="s">
        <v>430</v>
      </c>
      <c r="V39" s="276" t="s">
        <v>6</v>
      </c>
      <c r="W39" s="277">
        <v>0.75903614457831325</v>
      </c>
      <c r="X39" s="277">
        <v>0.91249999999999998</v>
      </c>
      <c r="Y39" s="278"/>
      <c r="Z39" s="274"/>
      <c r="AA39" s="278"/>
      <c r="AB39" s="277"/>
      <c r="AC39" s="278"/>
      <c r="AD39" s="277"/>
      <c r="AE39" s="278"/>
      <c r="AF39" s="274"/>
      <c r="AG39" s="278"/>
      <c r="AH39" s="277"/>
      <c r="AI39" s="275"/>
      <c r="AJ39" s="274"/>
      <c r="AK39" s="274"/>
      <c r="AL39" s="274"/>
      <c r="AM39" s="274"/>
      <c r="AN39" s="274"/>
      <c r="AO39" s="274"/>
      <c r="AP39" s="274"/>
      <c r="AQ39" s="274"/>
    </row>
    <row r="40" spans="21:43" ht="17.100000000000001" customHeight="1">
      <c r="U40" s="301"/>
      <c r="V40" s="276" t="s">
        <v>7</v>
      </c>
      <c r="W40" s="277">
        <v>0.80769230769230771</v>
      </c>
      <c r="X40" s="277">
        <v>0.84</v>
      </c>
      <c r="Y40" s="278"/>
      <c r="Z40" s="274"/>
      <c r="AA40" s="278"/>
      <c r="AB40" s="277"/>
      <c r="AC40" s="278"/>
      <c r="AD40" s="277"/>
      <c r="AE40" s="278"/>
      <c r="AF40" s="274"/>
      <c r="AG40" s="278"/>
      <c r="AH40" s="277"/>
      <c r="AI40" s="275"/>
      <c r="AJ40" s="274"/>
      <c r="AK40" s="274"/>
      <c r="AL40" s="274"/>
      <c r="AM40" s="274"/>
      <c r="AN40" s="274"/>
      <c r="AO40" s="274"/>
      <c r="AP40" s="274"/>
      <c r="AQ40" s="274"/>
    </row>
    <row r="41" spans="21:43" ht="17.100000000000001" customHeight="1">
      <c r="U41" s="301"/>
      <c r="V41" s="276" t="s">
        <v>8</v>
      </c>
      <c r="W41" s="277">
        <v>0.63157894736842102</v>
      </c>
      <c r="X41" s="277">
        <v>0.9</v>
      </c>
      <c r="Y41" s="278"/>
      <c r="Z41" s="274"/>
      <c r="AA41" s="278"/>
      <c r="AB41" s="277"/>
      <c r="AC41" s="278"/>
      <c r="AD41" s="277"/>
      <c r="AE41" s="278"/>
      <c r="AF41" s="274"/>
      <c r="AG41" s="278"/>
      <c r="AH41" s="277"/>
      <c r="AI41" s="275"/>
      <c r="AJ41" s="274"/>
      <c r="AK41" s="274"/>
      <c r="AL41" s="274"/>
      <c r="AM41" s="274"/>
      <c r="AN41" s="274"/>
      <c r="AO41" s="275"/>
      <c r="AP41" s="274"/>
      <c r="AQ41" s="274"/>
    </row>
    <row r="42" spans="21:43" ht="17.100000000000001" customHeight="1">
      <c r="U42" s="301"/>
      <c r="V42" s="276"/>
      <c r="W42" s="278"/>
      <c r="X42" s="277"/>
      <c r="Y42" s="278"/>
      <c r="Z42" s="277"/>
      <c r="AA42" s="278"/>
      <c r="AB42" s="277"/>
      <c r="AC42" s="278"/>
      <c r="AD42" s="277"/>
      <c r="AE42" s="278"/>
      <c r="AF42" s="277"/>
      <c r="AG42" s="278"/>
      <c r="AH42" s="277"/>
      <c r="AI42" s="275"/>
      <c r="AJ42" s="274"/>
      <c r="AK42" s="274"/>
      <c r="AL42" s="274"/>
      <c r="AM42" s="274"/>
      <c r="AN42" s="274"/>
      <c r="AO42" s="275"/>
      <c r="AP42" s="274"/>
      <c r="AQ42" s="274"/>
    </row>
    <row r="43" spans="21:43" ht="17.100000000000001" customHeight="1"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5"/>
      <c r="AP43" s="274"/>
      <c r="AQ43" s="274"/>
    </row>
    <row r="44" spans="21:43" ht="17.100000000000001" customHeight="1">
      <c r="U44" s="274" t="s">
        <v>429</v>
      </c>
      <c r="V44" s="274"/>
      <c r="W44" s="274" t="s">
        <v>84</v>
      </c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5"/>
      <c r="AN44" s="274"/>
      <c r="AO44" s="275"/>
      <c r="AP44" s="274"/>
      <c r="AQ44" s="274"/>
    </row>
    <row r="45" spans="21:43" ht="17.100000000000001" customHeight="1"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 t="s">
        <v>91</v>
      </c>
      <c r="AJ45" s="274"/>
      <c r="AK45" s="274" t="s">
        <v>92</v>
      </c>
      <c r="AL45" s="274"/>
      <c r="AM45" s="275"/>
      <c r="AN45" s="274"/>
      <c r="AO45" s="275"/>
      <c r="AP45" s="274"/>
      <c r="AQ45" s="274"/>
    </row>
    <row r="46" spans="21:43" ht="17.100000000000001" customHeight="1"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 t="s">
        <v>438</v>
      </c>
      <c r="AJ46" s="274" t="s">
        <v>439</v>
      </c>
      <c r="AK46" s="274" t="s">
        <v>438</v>
      </c>
      <c r="AL46" s="274" t="s">
        <v>439</v>
      </c>
      <c r="AM46" s="275"/>
      <c r="AN46" s="274"/>
      <c r="AO46" s="275"/>
      <c r="AP46" s="274"/>
      <c r="AQ46" s="274"/>
    </row>
    <row r="47" spans="21:43" ht="17.100000000000001" customHeight="1">
      <c r="U47" s="301" t="s">
        <v>430</v>
      </c>
      <c r="V47" s="276" t="s">
        <v>6</v>
      </c>
      <c r="W47" s="285">
        <f>SUM(AJ47+AL47)</f>
        <v>0.46666666666666667</v>
      </c>
      <c r="X47" s="277"/>
      <c r="Y47" s="278"/>
      <c r="Z47" s="277"/>
      <c r="AA47" s="278"/>
      <c r="AB47" s="277"/>
      <c r="AC47" s="278"/>
      <c r="AD47" s="277"/>
      <c r="AE47" s="278"/>
      <c r="AF47" s="277"/>
      <c r="AG47" s="278"/>
      <c r="AH47" s="277"/>
      <c r="AI47" s="278">
        <v>28</v>
      </c>
      <c r="AJ47" s="277">
        <v>0.37333333333333335</v>
      </c>
      <c r="AK47" s="278">
        <v>7</v>
      </c>
      <c r="AL47" s="277">
        <v>9.3333333333333338E-2</v>
      </c>
      <c r="AM47" s="275"/>
      <c r="AN47" s="274"/>
      <c r="AO47" s="275"/>
      <c r="AP47" s="274"/>
      <c r="AQ47" s="274"/>
    </row>
    <row r="48" spans="21:43" ht="17.100000000000001" customHeight="1">
      <c r="U48" s="301"/>
      <c r="V48" s="276" t="s">
        <v>7</v>
      </c>
      <c r="W48" s="285">
        <f t="shared" ref="W48:W49" si="0">SUM(AJ48+AL48)</f>
        <v>0.19230769230769229</v>
      </c>
      <c r="X48" s="277"/>
      <c r="Y48" s="278"/>
      <c r="Z48" s="277"/>
      <c r="AA48" s="278"/>
      <c r="AB48" s="277"/>
      <c r="AC48" s="278"/>
      <c r="AD48" s="277"/>
      <c r="AE48" s="278"/>
      <c r="AF48" s="277"/>
      <c r="AG48" s="278"/>
      <c r="AH48" s="277"/>
      <c r="AI48" s="278">
        <v>3</v>
      </c>
      <c r="AJ48" s="277">
        <v>0.11538461538461538</v>
      </c>
      <c r="AK48" s="278">
        <v>2</v>
      </c>
      <c r="AL48" s="277">
        <v>7.6923076923076927E-2</v>
      </c>
      <c r="AM48" s="275"/>
      <c r="AN48" s="274"/>
      <c r="AO48" s="275"/>
      <c r="AP48" s="274"/>
      <c r="AQ48" s="274"/>
    </row>
    <row r="49" spans="21:43" ht="17.100000000000001" customHeight="1">
      <c r="U49" s="301"/>
      <c r="V49" s="276" t="s">
        <v>8</v>
      </c>
      <c r="W49" s="285">
        <f t="shared" si="0"/>
        <v>0.2105263157894737</v>
      </c>
      <c r="X49" s="277"/>
      <c r="Y49" s="278"/>
      <c r="Z49" s="277"/>
      <c r="AA49" s="278"/>
      <c r="AB49" s="277"/>
      <c r="AC49" s="278"/>
      <c r="AD49" s="277"/>
      <c r="AE49" s="278"/>
      <c r="AF49" s="277"/>
      <c r="AG49" s="278"/>
      <c r="AH49" s="277"/>
      <c r="AI49" s="278">
        <v>4</v>
      </c>
      <c r="AJ49" s="277">
        <v>0.2105263157894737</v>
      </c>
      <c r="AK49" s="278">
        <v>0</v>
      </c>
      <c r="AL49" s="277">
        <v>0</v>
      </c>
      <c r="AM49" s="275"/>
      <c r="AN49" s="274"/>
      <c r="AO49" s="275"/>
      <c r="AP49" s="274"/>
      <c r="AQ49" s="274"/>
    </row>
    <row r="50" spans="21:43" ht="17.100000000000001" customHeight="1"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</row>
    <row r="51" spans="21:43" ht="17.100000000000001" customHeight="1">
      <c r="U51" s="302" t="s">
        <v>429</v>
      </c>
      <c r="V51" s="302"/>
      <c r="W51" s="286" t="s">
        <v>440</v>
      </c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</row>
    <row r="52" spans="21:43" ht="17.100000000000001" customHeight="1">
      <c r="U52" s="302"/>
      <c r="V52" s="302"/>
      <c r="W52" s="286" t="s">
        <v>441</v>
      </c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</row>
    <row r="53" spans="21:43" ht="17.100000000000001" customHeight="1">
      <c r="U53" s="301" t="s">
        <v>430</v>
      </c>
      <c r="V53" s="276" t="s">
        <v>6</v>
      </c>
      <c r="W53" s="287">
        <v>5.1948051948051939</v>
      </c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</row>
    <row r="54" spans="21:43" ht="17.100000000000001" customHeight="1">
      <c r="U54" s="301"/>
      <c r="V54" s="276" t="s">
        <v>7</v>
      </c>
      <c r="W54" s="287">
        <v>5</v>
      </c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</row>
    <row r="55" spans="21:43" ht="17.100000000000001" customHeight="1">
      <c r="U55" s="301"/>
      <c r="V55" s="276" t="s">
        <v>8</v>
      </c>
      <c r="W55" s="287">
        <v>4.8947368421052637</v>
      </c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</row>
    <row r="56" spans="21:43" ht="17.100000000000001" customHeight="1"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</row>
    <row r="57" spans="21:43" ht="17.100000000000001" customHeight="1"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</row>
    <row r="58" spans="21:43" ht="17.100000000000001" customHeight="1"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</row>
    <row r="59" spans="21:43" ht="17.100000000000001" customHeight="1"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</row>
    <row r="60" spans="21:43" ht="17.100000000000001" customHeight="1"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</row>
    <row r="61" spans="21:43" ht="17.100000000000001" customHeight="1">
      <c r="AO61" s="275"/>
      <c r="AP61" s="274"/>
      <c r="AQ61" s="274"/>
    </row>
    <row r="62" spans="21:43" ht="17.100000000000001" customHeight="1">
      <c r="AO62" s="275"/>
      <c r="AP62" s="274"/>
      <c r="AQ62" s="274"/>
    </row>
    <row r="63" spans="21:43" ht="17.100000000000001" customHeight="1">
      <c r="AO63" s="275"/>
      <c r="AP63" s="274"/>
      <c r="AQ63" s="274"/>
    </row>
    <row r="64" spans="21:43" ht="17.100000000000001" customHeight="1">
      <c r="AO64" s="275"/>
      <c r="AP64" s="274"/>
      <c r="AQ64" s="274"/>
    </row>
    <row r="65" spans="41:43" ht="17.100000000000001" customHeight="1">
      <c r="AO65" s="275"/>
      <c r="AP65" s="274"/>
      <c r="AQ65" s="274"/>
    </row>
    <row r="66" spans="41:43" ht="17.100000000000001" customHeight="1">
      <c r="AO66" s="275"/>
      <c r="AP66" s="274"/>
      <c r="AQ66" s="274"/>
    </row>
    <row r="67" spans="41:43" ht="17.100000000000001" customHeight="1">
      <c r="AO67" s="275"/>
      <c r="AP67" s="274"/>
      <c r="AQ67" s="274"/>
    </row>
    <row r="68" spans="41:43" ht="17.100000000000001" customHeight="1">
      <c r="AO68" s="274"/>
      <c r="AP68" s="274"/>
      <c r="AQ68" s="274"/>
    </row>
    <row r="69" spans="41:43">
      <c r="AO69" s="274"/>
      <c r="AP69" s="274"/>
      <c r="AQ69" s="274"/>
    </row>
    <row r="70" spans="41:43">
      <c r="AO70" s="274"/>
      <c r="AP70" s="274"/>
      <c r="AQ70" s="274"/>
    </row>
    <row r="71" spans="41:43">
      <c r="AO71" s="274"/>
      <c r="AP71" s="274"/>
      <c r="AQ71" s="274"/>
    </row>
    <row r="72" spans="41:43">
      <c r="AO72" s="274"/>
      <c r="AP72" s="274"/>
      <c r="AQ72" s="274"/>
    </row>
    <row r="73" spans="41:43">
      <c r="AO73" s="274"/>
      <c r="AP73" s="274"/>
      <c r="AQ73" s="274"/>
    </row>
    <row r="74" spans="41:43">
      <c r="AO74" s="274"/>
      <c r="AP74" s="274"/>
      <c r="AQ74" s="274"/>
    </row>
    <row r="75" spans="41:43">
      <c r="AO75" s="274"/>
      <c r="AP75" s="274"/>
      <c r="AQ75" s="274"/>
    </row>
    <row r="76" spans="41:43">
      <c r="AO76" s="274"/>
      <c r="AP76" s="274"/>
      <c r="AQ76" s="274"/>
    </row>
    <row r="77" spans="41:43">
      <c r="AO77" s="274"/>
      <c r="AP77" s="274"/>
      <c r="AQ77" s="274"/>
    </row>
  </sheetData>
  <mergeCells count="10">
    <mergeCell ref="U39:U42"/>
    <mergeCell ref="U47:U49"/>
    <mergeCell ref="U51:V52"/>
    <mergeCell ref="U53:U55"/>
    <mergeCell ref="B2:P2"/>
    <mergeCell ref="V9:AC9"/>
    <mergeCell ref="V13:V16"/>
    <mergeCell ref="V21:V23"/>
    <mergeCell ref="V25:AE25"/>
    <mergeCell ref="V29:V32"/>
  </mergeCells>
  <pageMargins left="0.7" right="0.7" top="0.75" bottom="0.75" header="0.3" footer="0.3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4"/>
  <sheetViews>
    <sheetView showGridLines="0" workbookViewId="0">
      <selection sqref="A1:R1"/>
    </sheetView>
  </sheetViews>
  <sheetFormatPr defaultRowHeight="15"/>
  <cols>
    <col min="1" max="1" width="26.570312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8.5703125" customWidth="1"/>
    <col min="10" max="12" width="9.7109375" customWidth="1"/>
    <col min="13" max="13" width="6" customWidth="1"/>
    <col min="14" max="14" width="9.7109375" customWidth="1"/>
    <col min="15" max="15" width="7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6" bestFit="1" customWidth="1"/>
    <col min="30" max="30" width="9.7109375" bestFit="1" customWidth="1"/>
    <col min="31" max="31" width="5" bestFit="1" customWidth="1"/>
    <col min="32" max="32" width="9.7109375" bestFit="1" customWidth="1"/>
    <col min="33" max="33" width="6" bestFit="1" customWidth="1"/>
    <col min="34" max="34" width="9.7109375" bestFit="1" customWidth="1"/>
    <col min="35" max="35" width="5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6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28.5">
      <c r="A1" s="290" t="s">
        <v>239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6384" ht="18">
      <c r="A2" s="1"/>
    </row>
    <row r="3" spans="1:16384" s="265" customFormat="1" ht="29.25" thickBot="1">
      <c r="A3" s="54" t="s">
        <v>265</v>
      </c>
      <c r="B3" s="54"/>
      <c r="C3" s="54"/>
      <c r="D3" s="54"/>
      <c r="E3" s="54"/>
      <c r="F3" s="5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  <c r="XFB3" s="29"/>
      <c r="XFC3" s="29"/>
      <c r="XFD3" s="29"/>
    </row>
    <row r="4" spans="1:16384" ht="18">
      <c r="A4" s="1"/>
    </row>
    <row r="5" spans="1:16384" ht="32.25" thickBot="1">
      <c r="A5" s="55" t="s">
        <v>266</v>
      </c>
      <c r="B5" s="55"/>
      <c r="C5" s="55"/>
      <c r="D5" s="55"/>
    </row>
    <row r="7" spans="1:16384" ht="18" customHeight="1" thickBot="1">
      <c r="A7" s="304" t="s">
        <v>0</v>
      </c>
      <c r="B7" s="304"/>
      <c r="C7" s="304"/>
      <c r="D7" s="304"/>
      <c r="E7" s="304"/>
    </row>
    <row r="8" spans="1:16384" ht="15" customHeight="1" thickTop="1">
      <c r="A8" s="305"/>
      <c r="B8" s="308" t="s">
        <v>1</v>
      </c>
      <c r="C8" s="309"/>
      <c r="D8" s="309"/>
      <c r="E8" s="310"/>
      <c r="F8" s="329" t="s">
        <v>242</v>
      </c>
      <c r="G8" s="330"/>
    </row>
    <row r="9" spans="1:16384" ht="15" customHeight="1">
      <c r="A9" s="306"/>
      <c r="B9" s="311" t="s">
        <v>2</v>
      </c>
      <c r="C9" s="312"/>
      <c r="D9" s="312" t="s">
        <v>3</v>
      </c>
      <c r="E9" s="313"/>
      <c r="F9" s="331"/>
      <c r="G9" s="332"/>
      <c r="H9" s="120"/>
      <c r="I9" s="120"/>
      <c r="J9" s="120"/>
    </row>
    <row r="10" spans="1:16384" ht="15" customHeight="1" thickBot="1">
      <c r="A10" s="307"/>
      <c r="B10" s="56" t="s">
        <v>4</v>
      </c>
      <c r="C10" s="57" t="s">
        <v>5</v>
      </c>
      <c r="D10" s="57" t="s">
        <v>4</v>
      </c>
      <c r="E10" s="58" t="s">
        <v>5</v>
      </c>
      <c r="F10" s="57" t="s">
        <v>4</v>
      </c>
      <c r="G10" s="58" t="s">
        <v>5</v>
      </c>
      <c r="H10" s="120"/>
      <c r="I10" s="120"/>
      <c r="J10" s="120"/>
    </row>
    <row r="11" spans="1:16384" ht="15.75" thickTop="1">
      <c r="A11" s="2" t="s">
        <v>6</v>
      </c>
      <c r="B11" s="5">
        <v>10</v>
      </c>
      <c r="C11" s="6">
        <v>0.11627906976744186</v>
      </c>
      <c r="D11" s="7">
        <v>76</v>
      </c>
      <c r="E11" s="8">
        <v>0.88372093023255816</v>
      </c>
      <c r="F11" s="61">
        <v>171</v>
      </c>
      <c r="G11" s="62">
        <f>SUM(B11,D11)/F11</f>
        <v>0.50292397660818711</v>
      </c>
      <c r="H11" s="68">
        <f>SUM(B11,D11)</f>
        <v>86</v>
      </c>
      <c r="I11" s="143">
        <f>H11/132</f>
        <v>0.65151515151515149</v>
      </c>
      <c r="J11" s="120"/>
    </row>
    <row r="12" spans="1:16384" ht="24">
      <c r="A12" s="3" t="s">
        <v>7</v>
      </c>
      <c r="B12" s="9">
        <v>2</v>
      </c>
      <c r="C12" s="10">
        <v>7.6923076923076927E-2</v>
      </c>
      <c r="D12" s="11">
        <v>24</v>
      </c>
      <c r="E12" s="12">
        <v>0.92307692307692302</v>
      </c>
      <c r="F12" s="63">
        <v>42</v>
      </c>
      <c r="G12" s="64">
        <f t="shared" ref="G12:G13" si="0">SUM(B12,D12)/F12</f>
        <v>0.61904761904761907</v>
      </c>
      <c r="H12" s="68">
        <f t="shared" ref="H12:H13" si="1">SUM(B12,D12)</f>
        <v>26</v>
      </c>
      <c r="I12" s="143">
        <f>H12/132</f>
        <v>0.19696969696969696</v>
      </c>
      <c r="J12" s="120"/>
    </row>
    <row r="13" spans="1:16384" ht="24">
      <c r="A13" s="3" t="s">
        <v>8</v>
      </c>
      <c r="B13" s="9">
        <v>0</v>
      </c>
      <c r="C13" s="10">
        <v>0</v>
      </c>
      <c r="D13" s="11">
        <v>20</v>
      </c>
      <c r="E13" s="12">
        <v>1</v>
      </c>
      <c r="F13" s="63">
        <v>34</v>
      </c>
      <c r="G13" s="64">
        <f t="shared" si="0"/>
        <v>0.58823529411764708</v>
      </c>
      <c r="H13" s="68">
        <f t="shared" si="1"/>
        <v>20</v>
      </c>
      <c r="I13" s="143">
        <f>H13/132</f>
        <v>0.15151515151515152</v>
      </c>
      <c r="J13" s="120"/>
    </row>
    <row r="14" spans="1:16384" ht="15" customHeight="1" thickBot="1">
      <c r="A14" s="4" t="s">
        <v>9</v>
      </c>
      <c r="B14" s="13">
        <v>12</v>
      </c>
      <c r="C14" s="14">
        <v>9.0909090909090912E-2</v>
      </c>
      <c r="D14" s="15">
        <v>120</v>
      </c>
      <c r="E14" s="16">
        <v>0.90909090909090906</v>
      </c>
      <c r="F14" s="65">
        <f>SUM(F11:F13)</f>
        <v>247</v>
      </c>
      <c r="G14" s="66">
        <v>1</v>
      </c>
      <c r="H14" s="68">
        <f>SUM(H11:H13)</f>
        <v>132</v>
      </c>
      <c r="I14" s="120"/>
      <c r="J14" s="120"/>
    </row>
    <row r="15" spans="1:16384" ht="15.75" thickTop="1">
      <c r="H15" s="120"/>
      <c r="I15" s="120"/>
      <c r="J15" s="120"/>
    </row>
    <row r="17" spans="1:11" ht="18">
      <c r="A17" s="1"/>
    </row>
    <row r="19" spans="1:11" ht="18" customHeight="1">
      <c r="A19" s="304" t="s">
        <v>10</v>
      </c>
      <c r="B19" s="304"/>
      <c r="C19" s="304"/>
      <c r="D19" s="304"/>
      <c r="E19" s="304"/>
      <c r="F19" s="304"/>
      <c r="G19" s="304"/>
    </row>
    <row r="20" spans="1:11" ht="15" customHeight="1">
      <c r="A20" s="305"/>
      <c r="B20" s="308" t="s">
        <v>11</v>
      </c>
      <c r="C20" s="309"/>
      <c r="D20" s="309"/>
      <c r="E20" s="309"/>
      <c r="F20" s="309"/>
      <c r="G20" s="310"/>
    </row>
    <row r="21" spans="1:11" ht="36.75" customHeight="1">
      <c r="A21" s="306"/>
      <c r="B21" s="311" t="s">
        <v>12</v>
      </c>
      <c r="C21" s="312"/>
      <c r="D21" s="312" t="s">
        <v>13</v>
      </c>
      <c r="E21" s="312"/>
      <c r="F21" s="312" t="s">
        <v>14</v>
      </c>
      <c r="G21" s="313"/>
    </row>
    <row r="22" spans="1:11" ht="15" customHeight="1">
      <c r="A22" s="307"/>
      <c r="B22" s="56" t="s">
        <v>4</v>
      </c>
      <c r="C22" s="57" t="s">
        <v>5</v>
      </c>
      <c r="D22" s="57" t="s">
        <v>4</v>
      </c>
      <c r="E22" s="57" t="s">
        <v>5</v>
      </c>
      <c r="F22" s="57" t="s">
        <v>4</v>
      </c>
      <c r="G22" s="58" t="s">
        <v>5</v>
      </c>
    </row>
    <row r="23" spans="1:11">
      <c r="A23" s="2" t="s">
        <v>6</v>
      </c>
      <c r="B23" s="5">
        <v>82</v>
      </c>
      <c r="C23" s="6">
        <v>0.95348837209302328</v>
      </c>
      <c r="D23" s="7">
        <v>3</v>
      </c>
      <c r="E23" s="6">
        <v>3.4883720930232558E-2</v>
      </c>
      <c r="F23" s="7">
        <v>1</v>
      </c>
      <c r="G23" s="8">
        <v>1.1627906976744186E-2</v>
      </c>
    </row>
    <row r="24" spans="1:11" ht="24">
      <c r="A24" s="3" t="s">
        <v>7</v>
      </c>
      <c r="B24" s="9">
        <v>24</v>
      </c>
      <c r="C24" s="10">
        <v>0.92307692307692302</v>
      </c>
      <c r="D24" s="11">
        <v>2</v>
      </c>
      <c r="E24" s="10">
        <v>7.6923076923076927E-2</v>
      </c>
      <c r="F24" s="11">
        <v>0</v>
      </c>
      <c r="G24" s="12">
        <v>0</v>
      </c>
    </row>
    <row r="25" spans="1:11" ht="24">
      <c r="A25" s="3" t="s">
        <v>8</v>
      </c>
      <c r="B25" s="9">
        <v>17</v>
      </c>
      <c r="C25" s="10">
        <v>0.85</v>
      </c>
      <c r="D25" s="11">
        <v>3</v>
      </c>
      <c r="E25" s="10">
        <v>0.15</v>
      </c>
      <c r="F25" s="11">
        <v>0</v>
      </c>
      <c r="G25" s="12">
        <v>0</v>
      </c>
    </row>
    <row r="26" spans="1:11" ht="15" customHeight="1">
      <c r="A26" s="4" t="s">
        <v>9</v>
      </c>
      <c r="B26" s="13">
        <v>123</v>
      </c>
      <c r="C26" s="14">
        <v>0.93181818181818188</v>
      </c>
      <c r="D26" s="15">
        <v>8</v>
      </c>
      <c r="E26" s="14">
        <v>6.0606060606060608E-2</v>
      </c>
      <c r="F26" s="15">
        <v>1</v>
      </c>
      <c r="G26" s="17">
        <v>7.575757575757576E-3</v>
      </c>
    </row>
    <row r="29" spans="1:11" ht="18">
      <c r="A29" s="1"/>
    </row>
    <row r="31" spans="1:11" ht="18" customHeight="1">
      <c r="A31" s="304" t="s">
        <v>15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</row>
    <row r="32" spans="1:11" ht="15" customHeight="1">
      <c r="A32" s="305"/>
      <c r="B32" s="308" t="s">
        <v>16</v>
      </c>
      <c r="C32" s="309"/>
      <c r="D32" s="309"/>
      <c r="E32" s="309"/>
      <c r="F32" s="309"/>
      <c r="G32" s="309"/>
      <c r="H32" s="309"/>
      <c r="I32" s="309"/>
      <c r="J32" s="309"/>
      <c r="K32" s="310"/>
    </row>
    <row r="33" spans="1:17" ht="54" customHeight="1">
      <c r="A33" s="306"/>
      <c r="B33" s="311" t="s">
        <v>17</v>
      </c>
      <c r="C33" s="312"/>
      <c r="D33" s="312" t="s">
        <v>18</v>
      </c>
      <c r="E33" s="312"/>
      <c r="F33" s="312" t="s">
        <v>19</v>
      </c>
      <c r="G33" s="312"/>
      <c r="H33" s="312" t="s">
        <v>20</v>
      </c>
      <c r="I33" s="312"/>
      <c r="J33" s="312" t="s">
        <v>21</v>
      </c>
      <c r="K33" s="313"/>
    </row>
    <row r="34" spans="1:17" ht="15" customHeight="1">
      <c r="A34" s="307"/>
      <c r="B34" s="56" t="s">
        <v>4</v>
      </c>
      <c r="C34" s="57" t="s">
        <v>5</v>
      </c>
      <c r="D34" s="57" t="s">
        <v>4</v>
      </c>
      <c r="E34" s="57" t="s">
        <v>5</v>
      </c>
      <c r="F34" s="57" t="s">
        <v>4</v>
      </c>
      <c r="G34" s="57" t="s">
        <v>5</v>
      </c>
      <c r="H34" s="57" t="s">
        <v>4</v>
      </c>
      <c r="I34" s="57" t="s">
        <v>5</v>
      </c>
      <c r="J34" s="57" t="s">
        <v>4</v>
      </c>
      <c r="K34" s="58" t="s">
        <v>5</v>
      </c>
    </row>
    <row r="35" spans="1:17">
      <c r="A35" s="2" t="s">
        <v>6</v>
      </c>
      <c r="B35" s="5">
        <v>19</v>
      </c>
      <c r="C35" s="6">
        <v>0.22352941176470587</v>
      </c>
      <c r="D35" s="7">
        <v>52</v>
      </c>
      <c r="E35" s="6">
        <v>0.61176470588235299</v>
      </c>
      <c r="F35" s="7">
        <v>0</v>
      </c>
      <c r="G35" s="6">
        <v>0</v>
      </c>
      <c r="H35" s="7">
        <v>12</v>
      </c>
      <c r="I35" s="6">
        <v>0.14117647058823529</v>
      </c>
      <c r="J35" s="7">
        <v>2</v>
      </c>
      <c r="K35" s="8">
        <v>2.3529411764705882E-2</v>
      </c>
    </row>
    <row r="36" spans="1:17" ht="24">
      <c r="A36" s="3" t="s">
        <v>7</v>
      </c>
      <c r="B36" s="9">
        <v>3</v>
      </c>
      <c r="C36" s="10">
        <v>0.11538461538461538</v>
      </c>
      <c r="D36" s="11">
        <v>13</v>
      </c>
      <c r="E36" s="10">
        <v>0.5</v>
      </c>
      <c r="F36" s="11">
        <v>3</v>
      </c>
      <c r="G36" s="10">
        <v>0.11538461538461538</v>
      </c>
      <c r="H36" s="11">
        <v>6</v>
      </c>
      <c r="I36" s="10">
        <v>0.23076923076923075</v>
      </c>
      <c r="J36" s="11">
        <v>1</v>
      </c>
      <c r="K36" s="12">
        <v>3.8461538461538464E-2</v>
      </c>
    </row>
    <row r="37" spans="1:17" ht="24">
      <c r="A37" s="3" t="s">
        <v>8</v>
      </c>
      <c r="B37" s="9">
        <v>8</v>
      </c>
      <c r="C37" s="10">
        <v>0.4</v>
      </c>
      <c r="D37" s="11">
        <v>7</v>
      </c>
      <c r="E37" s="10">
        <v>0.35</v>
      </c>
      <c r="F37" s="11">
        <v>2</v>
      </c>
      <c r="G37" s="10">
        <v>0.1</v>
      </c>
      <c r="H37" s="11">
        <v>3</v>
      </c>
      <c r="I37" s="10">
        <v>0.15</v>
      </c>
      <c r="J37" s="11">
        <v>0</v>
      </c>
      <c r="K37" s="12">
        <v>0</v>
      </c>
    </row>
    <row r="38" spans="1:17" ht="15" customHeight="1">
      <c r="A38" s="4" t="s">
        <v>9</v>
      </c>
      <c r="B38" s="13">
        <v>30</v>
      </c>
      <c r="C38" s="14">
        <v>0.22900763358778625</v>
      </c>
      <c r="D38" s="15">
        <v>72</v>
      </c>
      <c r="E38" s="14">
        <v>0.54961832061068705</v>
      </c>
      <c r="F38" s="15">
        <v>5</v>
      </c>
      <c r="G38" s="14">
        <v>3.8167938931297711E-2</v>
      </c>
      <c r="H38" s="15">
        <v>21</v>
      </c>
      <c r="I38" s="14">
        <v>0.1603053435114504</v>
      </c>
      <c r="J38" s="15">
        <v>3</v>
      </c>
      <c r="K38" s="16">
        <v>2.2900763358778622E-2</v>
      </c>
    </row>
    <row r="39" spans="1:17" ht="15.75" thickTop="1"/>
    <row r="40" spans="1:17" ht="32.25" thickBot="1">
      <c r="A40" s="55" t="s">
        <v>443</v>
      </c>
      <c r="B40" s="55"/>
      <c r="C40" s="55"/>
      <c r="D40" s="55"/>
      <c r="E40" s="55"/>
    </row>
    <row r="41" spans="1:17">
      <c r="A41" s="376" t="s">
        <v>442</v>
      </c>
    </row>
    <row r="42" spans="1:17" ht="23.25">
      <c r="A42" s="59" t="s">
        <v>268</v>
      </c>
    </row>
    <row r="44" spans="1:17" ht="18" customHeight="1">
      <c r="A44" s="304" t="s">
        <v>22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</row>
    <row r="45" spans="1:17" ht="15" customHeight="1">
      <c r="A45" s="305"/>
      <c r="B45" s="308" t="s">
        <v>23</v>
      </c>
      <c r="C45" s="309"/>
      <c r="D45" s="309"/>
      <c r="E45" s="309"/>
      <c r="F45" s="309" t="s">
        <v>24</v>
      </c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10"/>
    </row>
    <row r="46" spans="1:17" ht="27.95" customHeight="1">
      <c r="A46" s="306"/>
      <c r="B46" s="311" t="s">
        <v>25</v>
      </c>
      <c r="C46" s="312"/>
      <c r="D46" s="312" t="s">
        <v>26</v>
      </c>
      <c r="E46" s="312"/>
      <c r="F46" s="312" t="s">
        <v>27</v>
      </c>
      <c r="G46" s="312"/>
      <c r="H46" s="312" t="s">
        <v>28</v>
      </c>
      <c r="I46" s="312"/>
      <c r="J46" s="312" t="s">
        <v>29</v>
      </c>
      <c r="K46" s="312"/>
      <c r="L46" s="312" t="s">
        <v>30</v>
      </c>
      <c r="M46" s="312"/>
      <c r="N46" s="312" t="s">
        <v>31</v>
      </c>
      <c r="O46" s="312"/>
      <c r="P46" s="312" t="s">
        <v>32</v>
      </c>
      <c r="Q46" s="313"/>
    </row>
    <row r="47" spans="1:17" ht="15" customHeight="1">
      <c r="A47" s="307"/>
      <c r="B47" s="56" t="s">
        <v>4</v>
      </c>
      <c r="C47" s="57" t="s">
        <v>5</v>
      </c>
      <c r="D47" s="57" t="s">
        <v>4</v>
      </c>
      <c r="E47" s="57" t="s">
        <v>5</v>
      </c>
      <c r="F47" s="57" t="s">
        <v>4</v>
      </c>
      <c r="G47" s="57" t="s">
        <v>5</v>
      </c>
      <c r="H47" s="57" t="s">
        <v>4</v>
      </c>
      <c r="I47" s="57" t="s">
        <v>5</v>
      </c>
      <c r="J47" s="57" t="s">
        <v>4</v>
      </c>
      <c r="K47" s="57" t="s">
        <v>5</v>
      </c>
      <c r="L47" s="57" t="s">
        <v>4</v>
      </c>
      <c r="M47" s="57" t="s">
        <v>5</v>
      </c>
      <c r="N47" s="57" t="s">
        <v>4</v>
      </c>
      <c r="O47" s="57" t="s">
        <v>5</v>
      </c>
      <c r="P47" s="57" t="s">
        <v>4</v>
      </c>
      <c r="Q47" s="58" t="s">
        <v>5</v>
      </c>
    </row>
    <row r="48" spans="1:17">
      <c r="A48" s="2" t="s">
        <v>6</v>
      </c>
      <c r="B48" s="5">
        <v>52</v>
      </c>
      <c r="C48" s="6">
        <v>0.61176470588235299</v>
      </c>
      <c r="D48" s="7">
        <v>33</v>
      </c>
      <c r="E48" s="6">
        <v>0.38823529411764701</v>
      </c>
      <c r="F48" s="7">
        <v>54</v>
      </c>
      <c r="G48" s="6">
        <v>0.63529411764705879</v>
      </c>
      <c r="H48" s="7">
        <v>14</v>
      </c>
      <c r="I48" s="6">
        <v>0.16470588235294115</v>
      </c>
      <c r="J48" s="7">
        <v>10</v>
      </c>
      <c r="K48" s="6">
        <v>0.11764705882352942</v>
      </c>
      <c r="L48" s="7">
        <v>2</v>
      </c>
      <c r="M48" s="6">
        <v>2.3529411764705882E-2</v>
      </c>
      <c r="N48" s="7">
        <v>5</v>
      </c>
      <c r="O48" s="6">
        <v>5.8823529411764712E-2</v>
      </c>
      <c r="P48" s="7">
        <v>0</v>
      </c>
      <c r="Q48" s="8">
        <v>0</v>
      </c>
    </row>
    <row r="49" spans="1:25" ht="24">
      <c r="A49" s="3" t="s">
        <v>7</v>
      </c>
      <c r="B49" s="9">
        <v>20</v>
      </c>
      <c r="C49" s="10">
        <v>0.76923076923076916</v>
      </c>
      <c r="D49" s="11">
        <v>6</v>
      </c>
      <c r="E49" s="10">
        <v>0.23076923076923075</v>
      </c>
      <c r="F49" s="11">
        <v>23</v>
      </c>
      <c r="G49" s="10">
        <v>0.88461538461538469</v>
      </c>
      <c r="H49" s="11">
        <v>0</v>
      </c>
      <c r="I49" s="10">
        <v>0</v>
      </c>
      <c r="J49" s="11">
        <v>2</v>
      </c>
      <c r="K49" s="10">
        <v>7.6923076923076927E-2</v>
      </c>
      <c r="L49" s="11">
        <v>0</v>
      </c>
      <c r="M49" s="10">
        <v>0</v>
      </c>
      <c r="N49" s="11">
        <v>1</v>
      </c>
      <c r="O49" s="10">
        <v>3.8461538461538464E-2</v>
      </c>
      <c r="P49" s="11">
        <v>0</v>
      </c>
      <c r="Q49" s="12">
        <v>0</v>
      </c>
    </row>
    <row r="50" spans="1:25" ht="24">
      <c r="A50" s="3" t="s">
        <v>8</v>
      </c>
      <c r="B50" s="9">
        <v>13</v>
      </c>
      <c r="C50" s="10">
        <v>0.65</v>
      </c>
      <c r="D50" s="11">
        <v>7</v>
      </c>
      <c r="E50" s="10">
        <v>0.35</v>
      </c>
      <c r="F50" s="11">
        <v>13</v>
      </c>
      <c r="G50" s="10">
        <v>0.65</v>
      </c>
      <c r="H50" s="11">
        <v>4</v>
      </c>
      <c r="I50" s="10">
        <v>0.2</v>
      </c>
      <c r="J50" s="11">
        <v>3</v>
      </c>
      <c r="K50" s="10">
        <v>0.15</v>
      </c>
      <c r="L50" s="11">
        <v>0</v>
      </c>
      <c r="M50" s="10">
        <v>0</v>
      </c>
      <c r="N50" s="11">
        <v>0</v>
      </c>
      <c r="O50" s="10">
        <v>0</v>
      </c>
      <c r="P50" s="11">
        <v>0</v>
      </c>
      <c r="Q50" s="12">
        <v>0</v>
      </c>
    </row>
    <row r="51" spans="1:25" ht="15" customHeight="1">
      <c r="A51" s="4" t="s">
        <v>9</v>
      </c>
      <c r="B51" s="13">
        <v>85</v>
      </c>
      <c r="C51" s="14">
        <v>0.64885496183206104</v>
      </c>
      <c r="D51" s="15">
        <v>46</v>
      </c>
      <c r="E51" s="14">
        <v>0.35114503816793891</v>
      </c>
      <c r="F51" s="15">
        <v>90</v>
      </c>
      <c r="G51" s="14">
        <v>0.68702290076335881</v>
      </c>
      <c r="H51" s="15">
        <v>18</v>
      </c>
      <c r="I51" s="14">
        <v>0.13740458015267176</v>
      </c>
      <c r="J51" s="15">
        <v>15</v>
      </c>
      <c r="K51" s="14">
        <v>0.11450381679389313</v>
      </c>
      <c r="L51" s="15">
        <v>2</v>
      </c>
      <c r="M51" s="14">
        <v>1.5267175572519085E-2</v>
      </c>
      <c r="N51" s="15">
        <v>6</v>
      </c>
      <c r="O51" s="14">
        <v>4.5801526717557245E-2</v>
      </c>
      <c r="P51" s="15">
        <v>0</v>
      </c>
      <c r="Q51" s="16">
        <v>0</v>
      </c>
    </row>
    <row r="54" spans="1:25" ht="18">
      <c r="A54" s="1"/>
    </row>
    <row r="56" spans="1:25" ht="18" customHeight="1">
      <c r="A56" s="304" t="s">
        <v>447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</row>
    <row r="57" spans="1:25" ht="15" customHeight="1">
      <c r="A57" s="305"/>
      <c r="B57" s="308" t="s">
        <v>34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10"/>
    </row>
    <row r="58" spans="1:25" ht="69.75" customHeight="1">
      <c r="A58" s="306"/>
      <c r="B58" s="311" t="s">
        <v>35</v>
      </c>
      <c r="C58" s="312"/>
      <c r="D58" s="312" t="s">
        <v>36</v>
      </c>
      <c r="E58" s="312"/>
      <c r="F58" s="312" t="s">
        <v>37</v>
      </c>
      <c r="G58" s="312"/>
      <c r="H58" s="312" t="s">
        <v>38</v>
      </c>
      <c r="I58" s="312"/>
      <c r="J58" s="312" t="s">
        <v>39</v>
      </c>
      <c r="K58" s="312"/>
      <c r="L58" s="312" t="s">
        <v>40</v>
      </c>
      <c r="M58" s="312"/>
      <c r="N58" s="312" t="s">
        <v>41</v>
      </c>
      <c r="O58" s="312"/>
      <c r="P58" s="312" t="s">
        <v>42</v>
      </c>
      <c r="Q58" s="312"/>
      <c r="R58" s="312" t="s">
        <v>43</v>
      </c>
      <c r="S58" s="312"/>
      <c r="T58" s="312" t="s">
        <v>44</v>
      </c>
      <c r="U58" s="312"/>
      <c r="V58" s="312" t="s">
        <v>45</v>
      </c>
      <c r="W58" s="312"/>
      <c r="X58" s="312" t="s">
        <v>46</v>
      </c>
      <c r="Y58" s="313"/>
    </row>
    <row r="59" spans="1:25" ht="15" customHeight="1">
      <c r="A59" s="307"/>
      <c r="B59" s="56" t="s">
        <v>4</v>
      </c>
      <c r="C59" s="57" t="s">
        <v>5</v>
      </c>
      <c r="D59" s="57" t="s">
        <v>4</v>
      </c>
      <c r="E59" s="57" t="s">
        <v>5</v>
      </c>
      <c r="F59" s="57" t="s">
        <v>4</v>
      </c>
      <c r="G59" s="57" t="s">
        <v>5</v>
      </c>
      <c r="H59" s="57" t="s">
        <v>4</v>
      </c>
      <c r="I59" s="57" t="s">
        <v>5</v>
      </c>
      <c r="J59" s="57" t="s">
        <v>4</v>
      </c>
      <c r="K59" s="57" t="s">
        <v>5</v>
      </c>
      <c r="L59" s="57" t="s">
        <v>4</v>
      </c>
      <c r="M59" s="57" t="s">
        <v>5</v>
      </c>
      <c r="N59" s="57" t="s">
        <v>4</v>
      </c>
      <c r="O59" s="57" t="s">
        <v>5</v>
      </c>
      <c r="P59" s="57" t="s">
        <v>4</v>
      </c>
      <c r="Q59" s="57" t="s">
        <v>5</v>
      </c>
      <c r="R59" s="57" t="s">
        <v>4</v>
      </c>
      <c r="S59" s="57" t="s">
        <v>5</v>
      </c>
      <c r="T59" s="57" t="s">
        <v>4</v>
      </c>
      <c r="U59" s="57" t="s">
        <v>5</v>
      </c>
      <c r="V59" s="57" t="s">
        <v>4</v>
      </c>
      <c r="W59" s="57" t="s">
        <v>5</v>
      </c>
      <c r="X59" s="57" t="s">
        <v>4</v>
      </c>
      <c r="Y59" s="58" t="s">
        <v>5</v>
      </c>
    </row>
    <row r="60" spans="1:25">
      <c r="A60" s="2" t="s">
        <v>6</v>
      </c>
      <c r="B60" s="5">
        <v>18</v>
      </c>
      <c r="C60" s="6">
        <v>0.21176470588235294</v>
      </c>
      <c r="D60" s="7">
        <v>0</v>
      </c>
      <c r="E60" s="6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2</v>
      </c>
      <c r="M60" s="6">
        <v>2.3529411764705882E-2</v>
      </c>
      <c r="N60" s="7">
        <v>20</v>
      </c>
      <c r="O60" s="6">
        <v>0.23529411764705885</v>
      </c>
      <c r="P60" s="7">
        <v>22</v>
      </c>
      <c r="Q60" s="6">
        <v>0.25882352941176473</v>
      </c>
      <c r="R60" s="7">
        <v>0</v>
      </c>
      <c r="S60" s="6">
        <v>0</v>
      </c>
      <c r="T60" s="7">
        <v>1</v>
      </c>
      <c r="U60" s="6">
        <v>1.1764705882352941E-2</v>
      </c>
      <c r="V60" s="7">
        <v>17</v>
      </c>
      <c r="W60" s="6">
        <v>0.2</v>
      </c>
      <c r="X60" s="7">
        <v>5</v>
      </c>
      <c r="Y60" s="8">
        <v>5.8823529411764712E-2</v>
      </c>
    </row>
    <row r="61" spans="1:25" ht="24">
      <c r="A61" s="3" t="s">
        <v>7</v>
      </c>
      <c r="B61" s="9">
        <v>6</v>
      </c>
      <c r="C61" s="10">
        <v>0.23076923076923075</v>
      </c>
      <c r="D61" s="11">
        <v>0</v>
      </c>
      <c r="E61" s="10">
        <v>0</v>
      </c>
      <c r="F61" s="11">
        <v>0</v>
      </c>
      <c r="G61" s="10">
        <v>0</v>
      </c>
      <c r="H61" s="11">
        <v>0</v>
      </c>
      <c r="I61" s="10">
        <v>0</v>
      </c>
      <c r="J61" s="11">
        <v>1</v>
      </c>
      <c r="K61" s="10">
        <v>3.8461538461538464E-2</v>
      </c>
      <c r="L61" s="11">
        <v>1</v>
      </c>
      <c r="M61" s="10">
        <v>3.8461538461538464E-2</v>
      </c>
      <c r="N61" s="11">
        <v>2</v>
      </c>
      <c r="O61" s="10">
        <v>7.6923076923076927E-2</v>
      </c>
      <c r="P61" s="11">
        <v>9</v>
      </c>
      <c r="Q61" s="10">
        <v>0.34615384615384615</v>
      </c>
      <c r="R61" s="11">
        <v>2</v>
      </c>
      <c r="S61" s="10">
        <v>7.6923076923076927E-2</v>
      </c>
      <c r="T61" s="11">
        <v>0</v>
      </c>
      <c r="U61" s="10">
        <v>0</v>
      </c>
      <c r="V61" s="11">
        <v>4</v>
      </c>
      <c r="W61" s="10">
        <v>0.15384615384615385</v>
      </c>
      <c r="X61" s="11">
        <v>1</v>
      </c>
      <c r="Y61" s="12">
        <v>3.8461538461538464E-2</v>
      </c>
    </row>
    <row r="62" spans="1:25" ht="24">
      <c r="A62" s="3" t="s">
        <v>8</v>
      </c>
      <c r="B62" s="9">
        <v>5</v>
      </c>
      <c r="C62" s="10">
        <v>0.25</v>
      </c>
      <c r="D62" s="11">
        <v>0</v>
      </c>
      <c r="E62" s="10">
        <v>0</v>
      </c>
      <c r="F62" s="11">
        <v>0</v>
      </c>
      <c r="G62" s="10">
        <v>0</v>
      </c>
      <c r="H62" s="11">
        <v>0</v>
      </c>
      <c r="I62" s="10">
        <v>0</v>
      </c>
      <c r="J62" s="11">
        <v>0</v>
      </c>
      <c r="K62" s="10">
        <v>0</v>
      </c>
      <c r="L62" s="11">
        <v>2</v>
      </c>
      <c r="M62" s="10">
        <v>0.1</v>
      </c>
      <c r="N62" s="11">
        <v>3</v>
      </c>
      <c r="O62" s="10">
        <v>0.15</v>
      </c>
      <c r="P62" s="11">
        <v>6</v>
      </c>
      <c r="Q62" s="10">
        <v>0.3</v>
      </c>
      <c r="R62" s="11">
        <v>0</v>
      </c>
      <c r="S62" s="10">
        <v>0</v>
      </c>
      <c r="T62" s="11">
        <v>0</v>
      </c>
      <c r="U62" s="10">
        <v>0</v>
      </c>
      <c r="V62" s="11">
        <v>2</v>
      </c>
      <c r="W62" s="10">
        <v>0.1</v>
      </c>
      <c r="X62" s="11">
        <v>2</v>
      </c>
      <c r="Y62" s="12">
        <v>0.1</v>
      </c>
    </row>
    <row r="63" spans="1:25" ht="15" customHeight="1">
      <c r="A63" s="4" t="s">
        <v>9</v>
      </c>
      <c r="B63" s="13">
        <v>29</v>
      </c>
      <c r="C63" s="14">
        <v>0.22137404580152673</v>
      </c>
      <c r="D63" s="15">
        <v>0</v>
      </c>
      <c r="E63" s="14">
        <v>0</v>
      </c>
      <c r="F63" s="15">
        <v>0</v>
      </c>
      <c r="G63" s="14">
        <v>0</v>
      </c>
      <c r="H63" s="15">
        <v>0</v>
      </c>
      <c r="I63" s="14">
        <v>0</v>
      </c>
      <c r="J63" s="15">
        <v>1</v>
      </c>
      <c r="K63" s="18">
        <v>7.6335877862595426E-3</v>
      </c>
      <c r="L63" s="15">
        <v>5</v>
      </c>
      <c r="M63" s="14">
        <v>3.8167938931297711E-2</v>
      </c>
      <c r="N63" s="15">
        <v>25</v>
      </c>
      <c r="O63" s="14">
        <v>0.19083969465648856</v>
      </c>
      <c r="P63" s="15">
        <v>37</v>
      </c>
      <c r="Q63" s="14">
        <v>0.28244274809160308</v>
      </c>
      <c r="R63" s="15">
        <v>2</v>
      </c>
      <c r="S63" s="14">
        <v>1.5267175572519085E-2</v>
      </c>
      <c r="T63" s="15">
        <v>1</v>
      </c>
      <c r="U63" s="18">
        <v>7.6335877862595426E-3</v>
      </c>
      <c r="V63" s="15">
        <v>23</v>
      </c>
      <c r="W63" s="14">
        <v>0.17557251908396945</v>
      </c>
      <c r="X63" s="15">
        <v>8</v>
      </c>
      <c r="Y63" s="16">
        <v>6.106870229007634E-2</v>
      </c>
    </row>
    <row r="66" spans="1:13" ht="23.25">
      <c r="A66" s="59" t="s">
        <v>269</v>
      </c>
    </row>
    <row r="68" spans="1:13" ht="18" customHeight="1" thickBot="1">
      <c r="A68" s="328" t="s">
        <v>47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</row>
    <row r="69" spans="1:13" ht="15" customHeight="1" thickTop="1">
      <c r="A69" s="305"/>
      <c r="B69" s="325" t="s">
        <v>284</v>
      </c>
      <c r="C69" s="326"/>
      <c r="D69" s="326"/>
      <c r="E69" s="326"/>
      <c r="F69" s="326"/>
      <c r="G69" s="326"/>
      <c r="H69" s="326"/>
      <c r="I69" s="326"/>
      <c r="J69" s="326"/>
      <c r="K69" s="327"/>
    </row>
    <row r="70" spans="1:13" ht="15" customHeight="1">
      <c r="A70" s="306"/>
      <c r="B70" s="324" t="s">
        <v>283</v>
      </c>
      <c r="C70" s="312"/>
      <c r="D70" s="324" t="s">
        <v>282</v>
      </c>
      <c r="E70" s="312"/>
      <c r="F70" s="324" t="s">
        <v>281</v>
      </c>
      <c r="G70" s="312"/>
      <c r="H70" s="324" t="s">
        <v>280</v>
      </c>
      <c r="I70" s="312"/>
      <c r="J70" s="324" t="s">
        <v>279</v>
      </c>
      <c r="K70" s="313"/>
    </row>
    <row r="71" spans="1:13" ht="15" customHeight="1" thickBot="1">
      <c r="A71" s="307"/>
      <c r="B71" s="57" t="s">
        <v>4</v>
      </c>
      <c r="C71" s="57" t="s">
        <v>5</v>
      </c>
      <c r="D71" s="57" t="s">
        <v>4</v>
      </c>
      <c r="E71" s="57" t="s">
        <v>5</v>
      </c>
      <c r="F71" s="57" t="s">
        <v>4</v>
      </c>
      <c r="G71" s="57" t="s">
        <v>5</v>
      </c>
      <c r="H71" s="57" t="s">
        <v>4</v>
      </c>
      <c r="I71" s="57" t="s">
        <v>5</v>
      </c>
      <c r="J71" s="57" t="s">
        <v>4</v>
      </c>
      <c r="K71" s="58" t="s">
        <v>5</v>
      </c>
    </row>
    <row r="72" spans="1:13" ht="15.75" thickTop="1">
      <c r="A72" s="2" t="s">
        <v>6</v>
      </c>
      <c r="B72" s="7">
        <v>40</v>
      </c>
      <c r="C72" s="6">
        <v>0.47599999999999998</v>
      </c>
      <c r="D72" s="7">
        <v>12</v>
      </c>
      <c r="E72" s="6">
        <v>0.14285714285714288</v>
      </c>
      <c r="F72" s="7">
        <v>9</v>
      </c>
      <c r="G72" s="6">
        <v>0.10714285714285714</v>
      </c>
      <c r="H72" s="7">
        <v>22</v>
      </c>
      <c r="I72" s="6">
        <v>0.26190476190476192</v>
      </c>
      <c r="J72" s="7">
        <v>1</v>
      </c>
      <c r="K72" s="8">
        <v>1.1904761904761904E-2</v>
      </c>
    </row>
    <row r="73" spans="1:13" ht="24">
      <c r="A73" s="3" t="s">
        <v>7</v>
      </c>
      <c r="B73" s="11">
        <v>9</v>
      </c>
      <c r="C73" s="10">
        <v>0.34599999999999997</v>
      </c>
      <c r="D73" s="11">
        <v>5</v>
      </c>
      <c r="E73" s="10">
        <v>0.19230769230769229</v>
      </c>
      <c r="F73" s="11">
        <v>5</v>
      </c>
      <c r="G73" s="10">
        <v>0.19230769230769229</v>
      </c>
      <c r="H73" s="11">
        <v>7</v>
      </c>
      <c r="I73" s="10">
        <v>0.26923076923076922</v>
      </c>
      <c r="J73" s="11">
        <v>0</v>
      </c>
      <c r="K73" s="12">
        <v>0</v>
      </c>
    </row>
    <row r="74" spans="1:13" ht="24">
      <c r="A74" s="3" t="s">
        <v>8</v>
      </c>
      <c r="B74" s="11">
        <v>8</v>
      </c>
      <c r="C74" s="10">
        <v>0.4</v>
      </c>
      <c r="D74" s="11">
        <v>4</v>
      </c>
      <c r="E74" s="10">
        <v>0.2</v>
      </c>
      <c r="F74" s="11">
        <v>4</v>
      </c>
      <c r="G74" s="10">
        <v>0.2</v>
      </c>
      <c r="H74" s="11">
        <v>3</v>
      </c>
      <c r="I74" s="10">
        <v>0.15</v>
      </c>
      <c r="J74" s="11">
        <v>1</v>
      </c>
      <c r="K74" s="12">
        <v>0.05</v>
      </c>
    </row>
    <row r="75" spans="1:13" ht="15" customHeight="1" thickBot="1">
      <c r="A75" s="4" t="s">
        <v>9</v>
      </c>
      <c r="B75" s="15">
        <v>57</v>
      </c>
      <c r="C75" s="14">
        <v>0.438</v>
      </c>
      <c r="D75" s="15">
        <v>21</v>
      </c>
      <c r="E75" s="14">
        <v>0.16153846153846152</v>
      </c>
      <c r="F75" s="15">
        <v>18</v>
      </c>
      <c r="G75" s="14">
        <v>0.13846153846153847</v>
      </c>
      <c r="H75" s="15">
        <v>32</v>
      </c>
      <c r="I75" s="14">
        <v>0.24615384615384617</v>
      </c>
      <c r="J75" s="15">
        <v>2</v>
      </c>
      <c r="K75" s="16">
        <v>1.5384615384615385E-2</v>
      </c>
    </row>
    <row r="76" spans="1:13" ht="15.75" thickTop="1"/>
    <row r="78" spans="1:13" ht="15.75" thickBot="1">
      <c r="A78" s="314" t="s">
        <v>310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</row>
    <row r="79" spans="1:13" ht="15.75" thickTop="1">
      <c r="A79" s="315"/>
      <c r="B79" s="318" t="s">
        <v>49</v>
      </c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20"/>
    </row>
    <row r="80" spans="1:13">
      <c r="A80" s="316"/>
      <c r="B80" s="321" t="s">
        <v>50</v>
      </c>
      <c r="C80" s="322"/>
      <c r="D80" s="322"/>
      <c r="E80" s="322"/>
      <c r="F80" s="322" t="s">
        <v>51</v>
      </c>
      <c r="G80" s="322"/>
      <c r="H80" s="322"/>
      <c r="I80" s="322"/>
      <c r="J80" s="322" t="s">
        <v>52</v>
      </c>
      <c r="K80" s="322"/>
      <c r="L80" s="322"/>
      <c r="M80" s="323"/>
    </row>
    <row r="81" spans="1:13" ht="26.25" customHeight="1">
      <c r="A81" s="316"/>
      <c r="B81" s="321" t="s">
        <v>53</v>
      </c>
      <c r="C81" s="322"/>
      <c r="D81" s="322"/>
      <c r="E81" s="322"/>
      <c r="F81" s="322" t="s">
        <v>53</v>
      </c>
      <c r="G81" s="322"/>
      <c r="H81" s="322"/>
      <c r="I81" s="322"/>
      <c r="J81" s="322" t="s">
        <v>53</v>
      </c>
      <c r="K81" s="322"/>
      <c r="L81" s="322"/>
      <c r="M81" s="323"/>
    </row>
    <row r="82" spans="1:13" ht="27" customHeight="1">
      <c r="A82" s="316"/>
      <c r="B82" s="321" t="s">
        <v>311</v>
      </c>
      <c r="C82" s="322"/>
      <c r="D82" s="322" t="s">
        <v>312</v>
      </c>
      <c r="E82" s="322"/>
      <c r="F82" s="322" t="s">
        <v>311</v>
      </c>
      <c r="G82" s="322"/>
      <c r="H82" s="322" t="s">
        <v>312</v>
      </c>
      <c r="I82" s="322"/>
      <c r="J82" s="322" t="s">
        <v>311</v>
      </c>
      <c r="K82" s="322"/>
      <c r="L82" s="322" t="s">
        <v>312</v>
      </c>
      <c r="M82" s="323"/>
    </row>
    <row r="83" spans="1:13" ht="15.75" thickBot="1">
      <c r="A83" s="317"/>
      <c r="B83" s="116" t="s">
        <v>4</v>
      </c>
      <c r="C83" s="117" t="s">
        <v>5</v>
      </c>
      <c r="D83" s="117" t="s">
        <v>4</v>
      </c>
      <c r="E83" s="117" t="s">
        <v>5</v>
      </c>
      <c r="F83" s="117" t="s">
        <v>4</v>
      </c>
      <c r="G83" s="117" t="s">
        <v>5</v>
      </c>
      <c r="H83" s="117" t="s">
        <v>4</v>
      </c>
      <c r="I83" s="117" t="s">
        <v>5</v>
      </c>
      <c r="J83" s="117" t="s">
        <v>4</v>
      </c>
      <c r="K83" s="117" t="s">
        <v>5</v>
      </c>
      <c r="L83" s="117" t="s">
        <v>4</v>
      </c>
      <c r="M83" s="118" t="s">
        <v>5</v>
      </c>
    </row>
    <row r="84" spans="1:13" ht="15.75" thickTop="1">
      <c r="A84" s="104" t="s">
        <v>6</v>
      </c>
      <c r="B84" s="105">
        <v>1</v>
      </c>
      <c r="C84" s="106">
        <v>1.1764705882352941E-2</v>
      </c>
      <c r="D84" s="107">
        <v>63</v>
      </c>
      <c r="E84" s="106">
        <v>0.74117647058823533</v>
      </c>
      <c r="F84" s="107">
        <v>1</v>
      </c>
      <c r="G84" s="106">
        <v>1.1764705882352941E-2</v>
      </c>
      <c r="H84" s="107">
        <v>8</v>
      </c>
      <c r="I84" s="106">
        <v>9.4117647058823528E-2</v>
      </c>
      <c r="J84" s="107">
        <v>4</v>
      </c>
      <c r="K84" s="106">
        <v>4.7058823529411764E-2</v>
      </c>
      <c r="L84" s="107">
        <v>8</v>
      </c>
      <c r="M84" s="106">
        <v>9.4117647058823528E-2</v>
      </c>
    </row>
    <row r="85" spans="1:13" ht="24">
      <c r="A85" s="108" t="s">
        <v>7</v>
      </c>
      <c r="B85" s="109">
        <v>0</v>
      </c>
      <c r="C85" s="110">
        <v>0</v>
      </c>
      <c r="D85" s="111">
        <v>17</v>
      </c>
      <c r="E85" s="110">
        <v>0.65384615384615385</v>
      </c>
      <c r="F85" s="111">
        <v>0</v>
      </c>
      <c r="G85" s="110">
        <v>0</v>
      </c>
      <c r="H85" s="111">
        <v>4</v>
      </c>
      <c r="I85" s="110">
        <v>0.15384615384615385</v>
      </c>
      <c r="J85" s="111">
        <v>5</v>
      </c>
      <c r="K85" s="110">
        <v>0.19230769230769232</v>
      </c>
      <c r="L85" s="111">
        <v>0</v>
      </c>
      <c r="M85" s="110">
        <v>0</v>
      </c>
    </row>
    <row r="86" spans="1:13" ht="24">
      <c r="A86" s="108" t="s">
        <v>8</v>
      </c>
      <c r="B86" s="109">
        <v>0</v>
      </c>
      <c r="C86" s="110">
        <v>0</v>
      </c>
      <c r="D86" s="111">
        <v>12</v>
      </c>
      <c r="E86" s="110">
        <v>0.6</v>
      </c>
      <c r="F86" s="111">
        <v>0</v>
      </c>
      <c r="G86" s="110">
        <v>0</v>
      </c>
      <c r="H86" s="111">
        <v>3</v>
      </c>
      <c r="I86" s="110">
        <v>0.15</v>
      </c>
      <c r="J86" s="111">
        <v>4</v>
      </c>
      <c r="K86" s="110">
        <v>0.2</v>
      </c>
      <c r="L86" s="111">
        <v>1</v>
      </c>
      <c r="M86" s="110">
        <v>0.05</v>
      </c>
    </row>
    <row r="87" spans="1:13" ht="15.75" thickBot="1">
      <c r="A87" s="112" t="s">
        <v>9</v>
      </c>
      <c r="B87" s="113">
        <v>1</v>
      </c>
      <c r="C87" s="114">
        <v>7.6335877862595417E-3</v>
      </c>
      <c r="D87" s="115">
        <v>92</v>
      </c>
      <c r="E87" s="114">
        <v>0.70229007633587781</v>
      </c>
      <c r="F87" s="115">
        <v>1</v>
      </c>
      <c r="G87" s="114">
        <v>7.6335877862595417E-3</v>
      </c>
      <c r="H87" s="115">
        <v>15</v>
      </c>
      <c r="I87" s="114">
        <v>0.11450381679389313</v>
      </c>
      <c r="J87" s="115">
        <v>13</v>
      </c>
      <c r="K87" s="114">
        <v>9.9236641221374045E-2</v>
      </c>
      <c r="L87" s="115">
        <v>9</v>
      </c>
      <c r="M87" s="114">
        <v>6.8702290076335881E-2</v>
      </c>
    </row>
    <row r="88" spans="1:13" ht="15.75" thickTop="1"/>
    <row r="90" spans="1:13" ht="18" customHeight="1">
      <c r="A90" s="304" t="s">
        <v>54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1:13" ht="15" customHeight="1">
      <c r="A91" s="305"/>
      <c r="B91" s="308" t="s">
        <v>55</v>
      </c>
      <c r="C91" s="309"/>
      <c r="D91" s="309"/>
      <c r="E91" s="309"/>
      <c r="F91" s="309"/>
      <c r="G91" s="309"/>
      <c r="H91" s="309"/>
      <c r="I91" s="309"/>
      <c r="J91" s="309"/>
      <c r="K91" s="310"/>
    </row>
    <row r="92" spans="1:13" ht="15" customHeight="1">
      <c r="A92" s="306"/>
      <c r="B92" s="311" t="s">
        <v>56</v>
      </c>
      <c r="C92" s="312"/>
      <c r="D92" s="312" t="s">
        <v>57</v>
      </c>
      <c r="E92" s="312"/>
      <c r="F92" s="312" t="s">
        <v>58</v>
      </c>
      <c r="G92" s="312"/>
      <c r="H92" s="312" t="s">
        <v>59</v>
      </c>
      <c r="I92" s="312"/>
      <c r="J92" s="312" t="s">
        <v>60</v>
      </c>
      <c r="K92" s="313"/>
    </row>
    <row r="93" spans="1:13" ht="15" customHeight="1">
      <c r="A93" s="307"/>
      <c r="B93" s="56" t="s">
        <v>4</v>
      </c>
      <c r="C93" s="57" t="s">
        <v>5</v>
      </c>
      <c r="D93" s="57" t="s">
        <v>4</v>
      </c>
      <c r="E93" s="57" t="s">
        <v>5</v>
      </c>
      <c r="F93" s="57" t="s">
        <v>4</v>
      </c>
      <c r="G93" s="57" t="s">
        <v>5</v>
      </c>
      <c r="H93" s="57" t="s">
        <v>4</v>
      </c>
      <c r="I93" s="57" t="s">
        <v>5</v>
      </c>
      <c r="J93" s="57" t="s">
        <v>4</v>
      </c>
      <c r="K93" s="58" t="s">
        <v>5</v>
      </c>
    </row>
    <row r="94" spans="1:13">
      <c r="A94" s="2" t="s">
        <v>6</v>
      </c>
      <c r="B94" s="5">
        <v>58</v>
      </c>
      <c r="C94" s="6">
        <v>0.68235294117647061</v>
      </c>
      <c r="D94" s="7">
        <v>8</v>
      </c>
      <c r="E94" s="6">
        <v>9.4117647058823528E-2</v>
      </c>
      <c r="F94" s="7">
        <v>17</v>
      </c>
      <c r="G94" s="6">
        <v>0.2</v>
      </c>
      <c r="H94" s="7">
        <v>2</v>
      </c>
      <c r="I94" s="6">
        <v>2.3529411764705882E-2</v>
      </c>
      <c r="J94" s="7">
        <v>0</v>
      </c>
      <c r="K94" s="8">
        <v>0</v>
      </c>
    </row>
    <row r="95" spans="1:13" ht="24">
      <c r="A95" s="3" t="s">
        <v>7</v>
      </c>
      <c r="B95" s="9">
        <v>18</v>
      </c>
      <c r="C95" s="10">
        <v>0.69230769230769229</v>
      </c>
      <c r="D95" s="11">
        <v>1</v>
      </c>
      <c r="E95" s="10">
        <v>3.8461538461538464E-2</v>
      </c>
      <c r="F95" s="11">
        <v>2</v>
      </c>
      <c r="G95" s="10">
        <v>7.6923076923076927E-2</v>
      </c>
      <c r="H95" s="11">
        <v>4</v>
      </c>
      <c r="I95" s="10">
        <v>0.15384615384615385</v>
      </c>
      <c r="J95" s="11">
        <v>1</v>
      </c>
      <c r="K95" s="12">
        <v>3.8461538461538464E-2</v>
      </c>
    </row>
    <row r="96" spans="1:13" ht="24">
      <c r="A96" s="3" t="s">
        <v>8</v>
      </c>
      <c r="B96" s="9">
        <v>15</v>
      </c>
      <c r="C96" s="10">
        <v>0.75</v>
      </c>
      <c r="D96" s="11">
        <v>3</v>
      </c>
      <c r="E96" s="10">
        <v>0.15</v>
      </c>
      <c r="F96" s="11">
        <v>2</v>
      </c>
      <c r="G96" s="10">
        <v>0.1</v>
      </c>
      <c r="H96" s="11">
        <v>0</v>
      </c>
      <c r="I96" s="10">
        <v>0</v>
      </c>
      <c r="J96" s="11">
        <v>0</v>
      </c>
      <c r="K96" s="12">
        <v>0</v>
      </c>
    </row>
    <row r="97" spans="1:11" ht="15" customHeight="1">
      <c r="A97" s="4" t="s">
        <v>9</v>
      </c>
      <c r="B97" s="13">
        <v>91</v>
      </c>
      <c r="C97" s="14">
        <v>0.69465648854961826</v>
      </c>
      <c r="D97" s="15">
        <v>12</v>
      </c>
      <c r="E97" s="14">
        <v>9.160305343511449E-2</v>
      </c>
      <c r="F97" s="15">
        <v>21</v>
      </c>
      <c r="G97" s="14">
        <v>0.1603053435114504</v>
      </c>
      <c r="H97" s="15">
        <v>6</v>
      </c>
      <c r="I97" s="14">
        <v>4.5801526717557245E-2</v>
      </c>
      <c r="J97" s="15">
        <v>1</v>
      </c>
      <c r="K97" s="17">
        <v>7.6335877862595426E-3</v>
      </c>
    </row>
    <row r="101" spans="1:11">
      <c r="A101" s="376" t="s">
        <v>444</v>
      </c>
    </row>
    <row r="102" spans="1:11" ht="18" customHeight="1" thickBot="1">
      <c r="A102" s="304" t="s">
        <v>61</v>
      </c>
      <c r="B102" s="304"/>
      <c r="C102" s="304"/>
      <c r="D102" s="304"/>
      <c r="E102" s="304"/>
    </row>
    <row r="103" spans="1:11" ht="15" customHeight="1">
      <c r="A103" s="305"/>
      <c r="B103" s="308" t="s">
        <v>62</v>
      </c>
      <c r="C103" s="309"/>
      <c r="D103" s="309"/>
      <c r="E103" s="310"/>
    </row>
    <row r="104" spans="1:11" ht="15" customHeight="1">
      <c r="A104" s="306"/>
      <c r="B104" s="311" t="s">
        <v>63</v>
      </c>
      <c r="C104" s="312"/>
      <c r="D104" s="312" t="s">
        <v>64</v>
      </c>
      <c r="E104" s="313"/>
    </row>
    <row r="105" spans="1:11" ht="15" customHeight="1">
      <c r="A105" s="307"/>
      <c r="B105" s="56" t="s">
        <v>4</v>
      </c>
      <c r="C105" s="57" t="s">
        <v>5</v>
      </c>
      <c r="D105" s="57" t="s">
        <v>4</v>
      </c>
      <c r="E105" s="58" t="s">
        <v>5</v>
      </c>
    </row>
    <row r="106" spans="1:11">
      <c r="A106" s="2" t="s">
        <v>6</v>
      </c>
      <c r="B106" s="5">
        <v>5</v>
      </c>
      <c r="C106" s="6">
        <v>0.41666666666666663</v>
      </c>
      <c r="D106" s="7">
        <v>3</v>
      </c>
      <c r="E106" s="8">
        <v>0.25</v>
      </c>
    </row>
    <row r="107" spans="1:11" ht="24">
      <c r="A107" s="3" t="s">
        <v>7</v>
      </c>
      <c r="B107" s="9">
        <v>1</v>
      </c>
      <c r="C107" s="10">
        <v>8.3333333333333343E-2</v>
      </c>
      <c r="D107" s="11">
        <v>0</v>
      </c>
      <c r="E107" s="12">
        <v>0</v>
      </c>
    </row>
    <row r="108" spans="1:11" ht="24">
      <c r="A108" s="3" t="s">
        <v>8</v>
      </c>
      <c r="B108" s="9">
        <v>1</v>
      </c>
      <c r="C108" s="10">
        <v>8.3333333333333343E-2</v>
      </c>
      <c r="D108" s="11">
        <v>2</v>
      </c>
      <c r="E108" s="12">
        <v>0.16666666666666669</v>
      </c>
    </row>
    <row r="109" spans="1:11" ht="15" customHeight="1">
      <c r="A109" s="4" t="s">
        <v>9</v>
      </c>
      <c r="B109" s="13">
        <v>7</v>
      </c>
      <c r="C109" s="14">
        <v>0.58333333333333337</v>
      </c>
      <c r="D109" s="15">
        <v>5</v>
      </c>
      <c r="E109" s="16">
        <v>0.41666666666666663</v>
      </c>
    </row>
    <row r="112" spans="1:11" ht="18">
      <c r="A112" s="1"/>
    </row>
    <row r="113" spans="1:7">
      <c r="A113" s="376" t="s">
        <v>445</v>
      </c>
    </row>
    <row r="114" spans="1:7" ht="18" customHeight="1">
      <c r="A114" s="304" t="s">
        <v>65</v>
      </c>
      <c r="B114" s="304"/>
      <c r="C114" s="304"/>
      <c r="D114" s="304"/>
      <c r="E114" s="304"/>
    </row>
    <row r="115" spans="1:7" ht="15" customHeight="1">
      <c r="A115" s="305"/>
      <c r="B115" s="308" t="s">
        <v>454</v>
      </c>
      <c r="C115" s="309"/>
      <c r="D115" s="309"/>
      <c r="E115" s="310"/>
    </row>
    <row r="116" spans="1:7" ht="15" customHeight="1">
      <c r="A116" s="306"/>
      <c r="B116" s="311" t="s">
        <v>25</v>
      </c>
      <c r="C116" s="312"/>
      <c r="D116" s="312" t="s">
        <v>26</v>
      </c>
      <c r="E116" s="313"/>
    </row>
    <row r="117" spans="1:7" ht="15" customHeight="1">
      <c r="A117" s="307"/>
      <c r="B117" s="56" t="s">
        <v>4</v>
      </c>
      <c r="C117" s="57" t="s">
        <v>5</v>
      </c>
      <c r="D117" s="57" t="s">
        <v>4</v>
      </c>
      <c r="E117" s="58" t="s">
        <v>5</v>
      </c>
    </row>
    <row r="118" spans="1:7">
      <c r="A118" s="2" t="s">
        <v>6</v>
      </c>
      <c r="B118" s="5">
        <v>2</v>
      </c>
      <c r="C118" s="6">
        <v>2.4096385542168676E-2</v>
      </c>
      <c r="D118" s="7">
        <v>81</v>
      </c>
      <c r="E118" s="8">
        <v>0.97590361445783136</v>
      </c>
    </row>
    <row r="119" spans="1:7" ht="24">
      <c r="A119" s="3" t="s">
        <v>7</v>
      </c>
      <c r="B119" s="9">
        <v>1</v>
      </c>
      <c r="C119" s="10">
        <v>4.5454545454545456E-2</v>
      </c>
      <c r="D119" s="11">
        <v>21</v>
      </c>
      <c r="E119" s="12">
        <v>0.95454545454545459</v>
      </c>
    </row>
    <row r="120" spans="1:7" ht="24">
      <c r="A120" s="3" t="s">
        <v>8</v>
      </c>
      <c r="B120" s="9">
        <v>1</v>
      </c>
      <c r="C120" s="10">
        <v>0.05</v>
      </c>
      <c r="D120" s="11">
        <v>19</v>
      </c>
      <c r="E120" s="12">
        <v>0.95</v>
      </c>
    </row>
    <row r="121" spans="1:7" ht="15" customHeight="1">
      <c r="A121" s="4" t="s">
        <v>9</v>
      </c>
      <c r="B121" s="13">
        <v>4</v>
      </c>
      <c r="C121" s="14">
        <v>3.2000000000000001E-2</v>
      </c>
      <c r="D121" s="15">
        <v>121</v>
      </c>
      <c r="E121" s="16">
        <v>0.96799999999999997</v>
      </c>
    </row>
    <row r="124" spans="1:7" ht="18">
      <c r="A124" s="1"/>
    </row>
    <row r="125" spans="1:7">
      <c r="A125" s="376" t="s">
        <v>446</v>
      </c>
    </row>
    <row r="126" spans="1:7" ht="18" customHeight="1">
      <c r="A126" s="304" t="s">
        <v>67</v>
      </c>
      <c r="B126" s="304"/>
      <c r="C126" s="304"/>
      <c r="D126" s="304"/>
      <c r="E126" s="304"/>
      <c r="F126" s="304"/>
      <c r="G126" s="304"/>
    </row>
    <row r="127" spans="1:7" ht="15" customHeight="1">
      <c r="A127" s="305"/>
      <c r="B127" s="308" t="s">
        <v>68</v>
      </c>
      <c r="C127" s="309"/>
      <c r="D127" s="309"/>
      <c r="E127" s="309"/>
      <c r="F127" s="309"/>
      <c r="G127" s="310"/>
    </row>
    <row r="128" spans="1:7" ht="29.25" customHeight="1">
      <c r="A128" s="306"/>
      <c r="B128" s="311" t="s">
        <v>69</v>
      </c>
      <c r="C128" s="312"/>
      <c r="D128" s="312" t="s">
        <v>70</v>
      </c>
      <c r="E128" s="312"/>
      <c r="F128" s="312" t="s">
        <v>32</v>
      </c>
      <c r="G128" s="313"/>
    </row>
    <row r="129" spans="1:19" ht="15" customHeight="1">
      <c r="A129" s="307"/>
      <c r="B129" s="56" t="s">
        <v>4</v>
      </c>
      <c r="C129" s="57" t="s">
        <v>5</v>
      </c>
      <c r="D129" s="57" t="s">
        <v>4</v>
      </c>
      <c r="E129" s="57" t="s">
        <v>5</v>
      </c>
      <c r="F129" s="57" t="s">
        <v>4</v>
      </c>
      <c r="G129" s="58" t="s">
        <v>5</v>
      </c>
    </row>
    <row r="130" spans="1:19">
      <c r="A130" s="2" t="s">
        <v>6</v>
      </c>
      <c r="B130" s="5">
        <v>1</v>
      </c>
      <c r="C130" s="6">
        <v>7.6923076923076927E-2</v>
      </c>
      <c r="D130" s="7">
        <v>5</v>
      </c>
      <c r="E130" s="6">
        <v>0.38461538461538458</v>
      </c>
      <c r="F130" s="7">
        <v>7</v>
      </c>
      <c r="G130" s="8">
        <v>0.53846153846153844</v>
      </c>
    </row>
    <row r="131" spans="1:19" ht="24">
      <c r="A131" s="3" t="s">
        <v>7</v>
      </c>
      <c r="B131" s="9">
        <v>0</v>
      </c>
      <c r="C131" s="10">
        <v>0</v>
      </c>
      <c r="D131" s="11">
        <v>1</v>
      </c>
      <c r="E131" s="10">
        <v>1</v>
      </c>
      <c r="F131" s="11">
        <v>0</v>
      </c>
      <c r="G131" s="12">
        <v>0</v>
      </c>
    </row>
    <row r="132" spans="1:19" ht="24">
      <c r="A132" s="3" t="s">
        <v>8</v>
      </c>
      <c r="B132" s="9">
        <v>0</v>
      </c>
      <c r="C132" s="10">
        <v>0</v>
      </c>
      <c r="D132" s="11">
        <v>1</v>
      </c>
      <c r="E132" s="10">
        <v>0.5</v>
      </c>
      <c r="F132" s="11">
        <v>1</v>
      </c>
      <c r="G132" s="12">
        <v>0.5</v>
      </c>
    </row>
    <row r="133" spans="1:19" ht="15" customHeight="1">
      <c r="A133" s="4" t="s">
        <v>9</v>
      </c>
      <c r="B133" s="13">
        <v>1</v>
      </c>
      <c r="C133" s="14">
        <v>6.25E-2</v>
      </c>
      <c r="D133" s="15">
        <v>7</v>
      </c>
      <c r="E133" s="14">
        <v>0.4375</v>
      </c>
      <c r="F133" s="15">
        <v>8</v>
      </c>
      <c r="G133" s="16">
        <v>0.5</v>
      </c>
    </row>
    <row r="136" spans="1:19" ht="18">
      <c r="A136" s="1"/>
    </row>
    <row r="138" spans="1:19" ht="18" customHeight="1">
      <c r="A138" s="304" t="s">
        <v>71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</row>
    <row r="139" spans="1:19" ht="15" customHeight="1">
      <c r="A139" s="305"/>
      <c r="B139" s="308" t="s">
        <v>72</v>
      </c>
      <c r="C139" s="309"/>
      <c r="D139" s="309"/>
      <c r="E139" s="309"/>
      <c r="F139" s="309" t="s">
        <v>73</v>
      </c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10"/>
    </row>
    <row r="140" spans="1:19" ht="39.75" customHeight="1">
      <c r="A140" s="306"/>
      <c r="B140" s="311" t="s">
        <v>74</v>
      </c>
      <c r="C140" s="312"/>
      <c r="D140" s="312" t="s">
        <v>75</v>
      </c>
      <c r="E140" s="312"/>
      <c r="F140" s="312" t="s">
        <v>76</v>
      </c>
      <c r="G140" s="312"/>
      <c r="H140" s="312" t="s">
        <v>77</v>
      </c>
      <c r="I140" s="312"/>
      <c r="J140" s="312" t="s">
        <v>78</v>
      </c>
      <c r="K140" s="312"/>
      <c r="L140" s="312" t="s">
        <v>79</v>
      </c>
      <c r="M140" s="312"/>
      <c r="N140" s="312" t="s">
        <v>80</v>
      </c>
      <c r="O140" s="312"/>
      <c r="P140" s="312" t="s">
        <v>81</v>
      </c>
      <c r="Q140" s="312"/>
      <c r="R140" s="312" t="s">
        <v>82</v>
      </c>
      <c r="S140" s="313"/>
    </row>
    <row r="141" spans="1:19" ht="15" customHeight="1">
      <c r="A141" s="307"/>
      <c r="B141" s="56" t="s">
        <v>4</v>
      </c>
      <c r="C141" s="57" t="s">
        <v>5</v>
      </c>
      <c r="D141" s="57" t="s">
        <v>4</v>
      </c>
      <c r="E141" s="57" t="s">
        <v>5</v>
      </c>
      <c r="F141" s="57" t="s">
        <v>4</v>
      </c>
      <c r="G141" s="57" t="s">
        <v>5</v>
      </c>
      <c r="H141" s="57" t="s">
        <v>4</v>
      </c>
      <c r="I141" s="57" t="s">
        <v>5</v>
      </c>
      <c r="J141" s="57" t="s">
        <v>4</v>
      </c>
      <c r="K141" s="57" t="s">
        <v>5</v>
      </c>
      <c r="L141" s="57" t="s">
        <v>4</v>
      </c>
      <c r="M141" s="57" t="s">
        <v>5</v>
      </c>
      <c r="N141" s="57" t="s">
        <v>4</v>
      </c>
      <c r="O141" s="57" t="s">
        <v>5</v>
      </c>
      <c r="P141" s="57" t="s">
        <v>4</v>
      </c>
      <c r="Q141" s="57" t="s">
        <v>5</v>
      </c>
      <c r="R141" s="57" t="s">
        <v>4</v>
      </c>
      <c r="S141" s="58" t="s">
        <v>5</v>
      </c>
    </row>
    <row r="142" spans="1:19">
      <c r="A142" s="2" t="s">
        <v>6</v>
      </c>
      <c r="B142" s="5">
        <v>16</v>
      </c>
      <c r="C142" s="6">
        <v>0.18823529411764706</v>
      </c>
      <c r="D142" s="7">
        <v>69</v>
      </c>
      <c r="E142" s="6">
        <v>0.81176470588235294</v>
      </c>
      <c r="F142" s="7">
        <v>76</v>
      </c>
      <c r="G142" s="6">
        <v>0.89411764705882346</v>
      </c>
      <c r="H142" s="7">
        <v>0</v>
      </c>
      <c r="I142" s="6">
        <v>0</v>
      </c>
      <c r="J142" s="7">
        <v>1</v>
      </c>
      <c r="K142" s="6">
        <v>1.1764705882352941E-2</v>
      </c>
      <c r="L142" s="7">
        <v>1</v>
      </c>
      <c r="M142" s="6">
        <v>1.1764705882352941E-2</v>
      </c>
      <c r="N142" s="7">
        <v>2</v>
      </c>
      <c r="O142" s="6">
        <v>2.3529411764705882E-2</v>
      </c>
      <c r="P142" s="7">
        <v>4</v>
      </c>
      <c r="Q142" s="6">
        <v>4.7058823529411764E-2</v>
      </c>
      <c r="R142" s="7">
        <v>1</v>
      </c>
      <c r="S142" s="8">
        <v>1.1764705882352941E-2</v>
      </c>
    </row>
    <row r="143" spans="1:19" ht="24">
      <c r="A143" s="3" t="s">
        <v>7</v>
      </c>
      <c r="B143" s="9">
        <v>5</v>
      </c>
      <c r="C143" s="10">
        <v>0.19230769230769229</v>
      </c>
      <c r="D143" s="11">
        <v>21</v>
      </c>
      <c r="E143" s="10">
        <v>0.80769230769230771</v>
      </c>
      <c r="F143" s="11">
        <v>23</v>
      </c>
      <c r="G143" s="10">
        <v>0.88461538461538469</v>
      </c>
      <c r="H143" s="11">
        <v>0</v>
      </c>
      <c r="I143" s="10">
        <v>0</v>
      </c>
      <c r="J143" s="11">
        <v>0</v>
      </c>
      <c r="K143" s="10">
        <v>0</v>
      </c>
      <c r="L143" s="11">
        <v>0</v>
      </c>
      <c r="M143" s="10">
        <v>0</v>
      </c>
      <c r="N143" s="11">
        <v>1</v>
      </c>
      <c r="O143" s="10">
        <v>3.8461538461538464E-2</v>
      </c>
      <c r="P143" s="11">
        <v>2</v>
      </c>
      <c r="Q143" s="10">
        <v>7.6923076923076927E-2</v>
      </c>
      <c r="R143" s="11">
        <v>0</v>
      </c>
      <c r="S143" s="12">
        <v>0</v>
      </c>
    </row>
    <row r="144" spans="1:19" ht="24">
      <c r="A144" s="3" t="s">
        <v>8</v>
      </c>
      <c r="B144" s="9">
        <v>0</v>
      </c>
      <c r="C144" s="10">
        <v>0</v>
      </c>
      <c r="D144" s="11">
        <v>20</v>
      </c>
      <c r="E144" s="10">
        <v>1</v>
      </c>
      <c r="F144" s="11">
        <v>19</v>
      </c>
      <c r="G144" s="10">
        <v>0.95</v>
      </c>
      <c r="H144" s="11">
        <v>0</v>
      </c>
      <c r="I144" s="10">
        <v>0</v>
      </c>
      <c r="J144" s="11">
        <v>0</v>
      </c>
      <c r="K144" s="10">
        <v>0</v>
      </c>
      <c r="L144" s="11">
        <v>0</v>
      </c>
      <c r="M144" s="10">
        <v>0</v>
      </c>
      <c r="N144" s="11">
        <v>1</v>
      </c>
      <c r="O144" s="10">
        <v>0.05</v>
      </c>
      <c r="P144" s="11">
        <v>0</v>
      </c>
      <c r="Q144" s="10">
        <v>0</v>
      </c>
      <c r="R144" s="11">
        <v>0</v>
      </c>
      <c r="S144" s="12">
        <v>0</v>
      </c>
    </row>
    <row r="145" spans="1:19" ht="15" customHeight="1">
      <c r="A145" s="4" t="s">
        <v>9</v>
      </c>
      <c r="B145" s="13">
        <v>21</v>
      </c>
      <c r="C145" s="14">
        <v>0.1603053435114504</v>
      </c>
      <c r="D145" s="15">
        <v>110</v>
      </c>
      <c r="E145" s="14">
        <v>0.83969465648854968</v>
      </c>
      <c r="F145" s="15">
        <v>118</v>
      </c>
      <c r="G145" s="14">
        <v>0.9007633587786259</v>
      </c>
      <c r="H145" s="15">
        <v>0</v>
      </c>
      <c r="I145" s="14">
        <v>0</v>
      </c>
      <c r="J145" s="15">
        <v>1</v>
      </c>
      <c r="K145" s="18">
        <v>7.6335877862595426E-3</v>
      </c>
      <c r="L145" s="15">
        <v>1</v>
      </c>
      <c r="M145" s="18">
        <v>7.6335877862595426E-3</v>
      </c>
      <c r="N145" s="15">
        <v>4</v>
      </c>
      <c r="O145" s="14">
        <v>3.053435114503817E-2</v>
      </c>
      <c r="P145" s="15">
        <v>6</v>
      </c>
      <c r="Q145" s="14">
        <v>4.5801526717557245E-2</v>
      </c>
      <c r="R145" s="15">
        <v>1</v>
      </c>
      <c r="S145" s="17">
        <v>7.6335877862595426E-3</v>
      </c>
    </row>
    <row r="148" spans="1:19" ht="18">
      <c r="A148" s="1"/>
    </row>
    <row r="150" spans="1:19" ht="18" customHeight="1">
      <c r="A150" s="304" t="s">
        <v>83</v>
      </c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</row>
    <row r="151" spans="1:19" ht="15" customHeight="1">
      <c r="A151" s="305"/>
      <c r="B151" s="308" t="s">
        <v>84</v>
      </c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10"/>
    </row>
    <row r="152" spans="1:19" ht="31.5" customHeight="1">
      <c r="A152" s="306"/>
      <c r="B152" s="311" t="s">
        <v>85</v>
      </c>
      <c r="C152" s="312"/>
      <c r="D152" s="312" t="s">
        <v>86</v>
      </c>
      <c r="E152" s="312"/>
      <c r="F152" s="312" t="s">
        <v>87</v>
      </c>
      <c r="G152" s="312"/>
      <c r="H152" s="312" t="s">
        <v>88</v>
      </c>
      <c r="I152" s="312"/>
      <c r="J152" s="312" t="s">
        <v>89</v>
      </c>
      <c r="K152" s="312"/>
      <c r="L152" s="312" t="s">
        <v>90</v>
      </c>
      <c r="M152" s="312"/>
      <c r="N152" s="312" t="s">
        <v>91</v>
      </c>
      <c r="O152" s="312"/>
      <c r="P152" s="312" t="s">
        <v>92</v>
      </c>
      <c r="Q152" s="313"/>
    </row>
    <row r="153" spans="1:19" ht="15" customHeight="1">
      <c r="A153" s="307"/>
      <c r="B153" s="56" t="s">
        <v>4</v>
      </c>
      <c r="C153" s="57" t="s">
        <v>5</v>
      </c>
      <c r="D153" s="57" t="s">
        <v>4</v>
      </c>
      <c r="E153" s="57" t="s">
        <v>5</v>
      </c>
      <c r="F153" s="57" t="s">
        <v>4</v>
      </c>
      <c r="G153" s="57" t="s">
        <v>5</v>
      </c>
      <c r="H153" s="57" t="s">
        <v>4</v>
      </c>
      <c r="I153" s="57" t="s">
        <v>5</v>
      </c>
      <c r="J153" s="57" t="s">
        <v>4</v>
      </c>
      <c r="K153" s="57" t="s">
        <v>5</v>
      </c>
      <c r="L153" s="57" t="s">
        <v>4</v>
      </c>
      <c r="M153" s="57" t="s">
        <v>5</v>
      </c>
      <c r="N153" s="57" t="s">
        <v>4</v>
      </c>
      <c r="O153" s="57" t="s">
        <v>5</v>
      </c>
      <c r="P153" s="57" t="s">
        <v>4</v>
      </c>
      <c r="Q153" s="58" t="s">
        <v>5</v>
      </c>
    </row>
    <row r="154" spans="1:19">
      <c r="A154" s="2" t="s">
        <v>6</v>
      </c>
      <c r="B154" s="5">
        <v>1</v>
      </c>
      <c r="C154" s="6">
        <v>1.3333333333333332E-2</v>
      </c>
      <c r="D154" s="7">
        <v>1</v>
      </c>
      <c r="E154" s="6">
        <v>1.3333333333333332E-2</v>
      </c>
      <c r="F154" s="7">
        <v>2</v>
      </c>
      <c r="G154" s="6">
        <v>2.6666666666666665E-2</v>
      </c>
      <c r="H154" s="7">
        <v>4</v>
      </c>
      <c r="I154" s="6">
        <v>5.333333333333333E-2</v>
      </c>
      <c r="J154" s="7">
        <v>13</v>
      </c>
      <c r="K154" s="6">
        <v>0.17333333333333331</v>
      </c>
      <c r="L154" s="7">
        <v>19</v>
      </c>
      <c r="M154" s="6">
        <v>0.2533333333333333</v>
      </c>
      <c r="N154" s="7">
        <v>28</v>
      </c>
      <c r="O154" s="6">
        <v>0.37333333333333335</v>
      </c>
      <c r="P154" s="7">
        <v>7</v>
      </c>
      <c r="Q154" s="8">
        <v>9.3333333333333338E-2</v>
      </c>
    </row>
    <row r="155" spans="1:19" ht="24">
      <c r="A155" s="3" t="s">
        <v>7</v>
      </c>
      <c r="B155" s="9">
        <v>1</v>
      </c>
      <c r="C155" s="10">
        <v>3.8461538461538464E-2</v>
      </c>
      <c r="D155" s="11">
        <v>0</v>
      </c>
      <c r="E155" s="10">
        <v>0</v>
      </c>
      <c r="F155" s="11">
        <v>3</v>
      </c>
      <c r="G155" s="10">
        <v>0.11538461538461538</v>
      </c>
      <c r="H155" s="11">
        <v>1</v>
      </c>
      <c r="I155" s="10">
        <v>3.8461538461538464E-2</v>
      </c>
      <c r="J155" s="11">
        <v>4</v>
      </c>
      <c r="K155" s="10">
        <v>0.15384615384615385</v>
      </c>
      <c r="L155" s="11">
        <v>12</v>
      </c>
      <c r="M155" s="10">
        <v>0.46153846153846151</v>
      </c>
      <c r="N155" s="11">
        <v>3</v>
      </c>
      <c r="O155" s="10">
        <v>0.11538461538461538</v>
      </c>
      <c r="P155" s="11">
        <v>2</v>
      </c>
      <c r="Q155" s="12">
        <v>7.6923076923076927E-2</v>
      </c>
    </row>
    <row r="156" spans="1:19" ht="24">
      <c r="A156" s="3" t="s">
        <v>8</v>
      </c>
      <c r="B156" s="9">
        <v>0</v>
      </c>
      <c r="C156" s="10">
        <v>0</v>
      </c>
      <c r="D156" s="11">
        <v>1</v>
      </c>
      <c r="E156" s="10">
        <v>5.2631578947368425E-2</v>
      </c>
      <c r="F156" s="11">
        <v>0</v>
      </c>
      <c r="G156" s="10">
        <v>0</v>
      </c>
      <c r="H156" s="11">
        <v>2</v>
      </c>
      <c r="I156" s="10">
        <v>0.10526315789473685</v>
      </c>
      <c r="J156" s="11">
        <v>3</v>
      </c>
      <c r="K156" s="10">
        <v>0.15789473684210525</v>
      </c>
      <c r="L156" s="11">
        <v>9</v>
      </c>
      <c r="M156" s="10">
        <v>0.47368421052631582</v>
      </c>
      <c r="N156" s="11">
        <v>4</v>
      </c>
      <c r="O156" s="10">
        <v>0.2105263157894737</v>
      </c>
      <c r="P156" s="11">
        <v>0</v>
      </c>
      <c r="Q156" s="12">
        <v>0</v>
      </c>
    </row>
    <row r="157" spans="1:19" ht="15" customHeight="1">
      <c r="A157" s="4" t="s">
        <v>9</v>
      </c>
      <c r="B157" s="13">
        <v>2</v>
      </c>
      <c r="C157" s="14">
        <v>1.6666666666666666E-2</v>
      </c>
      <c r="D157" s="15">
        <v>2</v>
      </c>
      <c r="E157" s="14">
        <v>1.6666666666666666E-2</v>
      </c>
      <c r="F157" s="15">
        <v>5</v>
      </c>
      <c r="G157" s="14">
        <v>4.1666666666666671E-2</v>
      </c>
      <c r="H157" s="15">
        <v>7</v>
      </c>
      <c r="I157" s="14">
        <v>5.8333333333333327E-2</v>
      </c>
      <c r="J157" s="15">
        <v>20</v>
      </c>
      <c r="K157" s="14">
        <v>0.16666666666666669</v>
      </c>
      <c r="L157" s="15">
        <v>40</v>
      </c>
      <c r="M157" s="14">
        <v>0.33333333333333337</v>
      </c>
      <c r="N157" s="15">
        <v>35</v>
      </c>
      <c r="O157" s="14">
        <v>0.29166666666666669</v>
      </c>
      <c r="P157" s="15">
        <v>9</v>
      </c>
      <c r="Q157" s="16">
        <v>7.4999999999999997E-2</v>
      </c>
    </row>
    <row r="160" spans="1:19" ht="18">
      <c r="A160" s="1"/>
    </row>
    <row r="162" spans="1:19" ht="18" customHeight="1">
      <c r="A162" s="304" t="s">
        <v>93</v>
      </c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</row>
    <row r="163" spans="1:19" ht="15" customHeight="1">
      <c r="A163" s="305"/>
      <c r="B163" s="308" t="s">
        <v>94</v>
      </c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10"/>
    </row>
    <row r="164" spans="1:19" ht="15" customHeight="1">
      <c r="A164" s="306"/>
      <c r="B164" s="311" t="s">
        <v>95</v>
      </c>
      <c r="C164" s="312"/>
      <c r="D164" s="312" t="s">
        <v>96</v>
      </c>
      <c r="E164" s="312"/>
      <c r="F164" s="312" t="s">
        <v>97</v>
      </c>
      <c r="G164" s="312"/>
      <c r="H164" s="312" t="s">
        <v>98</v>
      </c>
      <c r="I164" s="312"/>
      <c r="J164" s="312" t="s">
        <v>99</v>
      </c>
      <c r="K164" s="312"/>
      <c r="L164" s="312" t="s">
        <v>100</v>
      </c>
      <c r="M164" s="313"/>
    </row>
    <row r="165" spans="1:19" ht="15" customHeight="1">
      <c r="A165" s="307"/>
      <c r="B165" s="56" t="s">
        <v>4</v>
      </c>
      <c r="C165" s="57" t="s">
        <v>5</v>
      </c>
      <c r="D165" s="57" t="s">
        <v>4</v>
      </c>
      <c r="E165" s="57" t="s">
        <v>5</v>
      </c>
      <c r="F165" s="57" t="s">
        <v>4</v>
      </c>
      <c r="G165" s="57" t="s">
        <v>5</v>
      </c>
      <c r="H165" s="57" t="s">
        <v>4</v>
      </c>
      <c r="I165" s="57" t="s">
        <v>5</v>
      </c>
      <c r="J165" s="57" t="s">
        <v>4</v>
      </c>
      <c r="K165" s="57" t="s">
        <v>5</v>
      </c>
      <c r="L165" s="57" t="s">
        <v>4</v>
      </c>
      <c r="M165" s="58" t="s">
        <v>5</v>
      </c>
    </row>
    <row r="166" spans="1:19">
      <c r="A166" s="2" t="s">
        <v>6</v>
      </c>
      <c r="B166" s="5">
        <v>14</v>
      </c>
      <c r="C166" s="6">
        <v>0.16867469879518071</v>
      </c>
      <c r="D166" s="7">
        <v>24</v>
      </c>
      <c r="E166" s="6">
        <v>0.28915662650602408</v>
      </c>
      <c r="F166" s="7">
        <v>1</v>
      </c>
      <c r="G166" s="6">
        <v>1.2048192771084338E-2</v>
      </c>
      <c r="H166" s="7">
        <v>15</v>
      </c>
      <c r="I166" s="6">
        <v>0.18072289156626506</v>
      </c>
      <c r="J166" s="7">
        <v>9</v>
      </c>
      <c r="K166" s="6">
        <v>0.10843373493975904</v>
      </c>
      <c r="L166" s="7">
        <v>20</v>
      </c>
      <c r="M166" s="8">
        <v>0.24096385542168675</v>
      </c>
    </row>
    <row r="167" spans="1:19" ht="24">
      <c r="A167" s="3" t="s">
        <v>7</v>
      </c>
      <c r="B167" s="9">
        <v>3</v>
      </c>
      <c r="C167" s="10">
        <v>0.13636363636363635</v>
      </c>
      <c r="D167" s="11">
        <v>5</v>
      </c>
      <c r="E167" s="10">
        <v>0.22727272727272727</v>
      </c>
      <c r="F167" s="11">
        <v>1</v>
      </c>
      <c r="G167" s="10">
        <v>4.5454545454545456E-2</v>
      </c>
      <c r="H167" s="11">
        <v>3</v>
      </c>
      <c r="I167" s="10">
        <v>0.13636363636363635</v>
      </c>
      <c r="J167" s="11">
        <v>2</v>
      </c>
      <c r="K167" s="10">
        <v>9.0909090909090912E-2</v>
      </c>
      <c r="L167" s="11">
        <v>8</v>
      </c>
      <c r="M167" s="12">
        <v>0.36363636363636365</v>
      </c>
    </row>
    <row r="168" spans="1:19" ht="24">
      <c r="A168" s="3" t="s">
        <v>8</v>
      </c>
      <c r="B168" s="9">
        <v>5</v>
      </c>
      <c r="C168" s="10">
        <v>0.25</v>
      </c>
      <c r="D168" s="11">
        <v>4</v>
      </c>
      <c r="E168" s="10">
        <v>0.2</v>
      </c>
      <c r="F168" s="11">
        <v>4</v>
      </c>
      <c r="G168" s="10">
        <v>0.2</v>
      </c>
      <c r="H168" s="11">
        <v>2</v>
      </c>
      <c r="I168" s="10">
        <v>0.1</v>
      </c>
      <c r="J168" s="11">
        <v>0</v>
      </c>
      <c r="K168" s="10">
        <v>0</v>
      </c>
      <c r="L168" s="11">
        <v>5</v>
      </c>
      <c r="M168" s="12">
        <v>0.25</v>
      </c>
    </row>
    <row r="169" spans="1:19" ht="15" customHeight="1">
      <c r="A169" s="4" t="s">
        <v>9</v>
      </c>
      <c r="B169" s="13">
        <v>22</v>
      </c>
      <c r="C169" s="14">
        <v>0.17600000000000002</v>
      </c>
      <c r="D169" s="15">
        <v>33</v>
      </c>
      <c r="E169" s="14">
        <v>0.26400000000000001</v>
      </c>
      <c r="F169" s="15">
        <v>6</v>
      </c>
      <c r="G169" s="14">
        <v>4.8000000000000001E-2</v>
      </c>
      <c r="H169" s="15">
        <v>20</v>
      </c>
      <c r="I169" s="14">
        <v>0.16</v>
      </c>
      <c r="J169" s="15">
        <v>11</v>
      </c>
      <c r="K169" s="14">
        <v>8.8000000000000009E-2</v>
      </c>
      <c r="L169" s="15">
        <v>33</v>
      </c>
      <c r="M169" s="16">
        <v>0.26400000000000001</v>
      </c>
    </row>
    <row r="172" spans="1:19" ht="15.75" thickBot="1">
      <c r="A172" s="333" t="s">
        <v>101</v>
      </c>
      <c r="B172" s="377"/>
      <c r="C172" s="377"/>
      <c r="D172" s="377"/>
      <c r="E172" s="377"/>
      <c r="F172" s="377"/>
      <c r="G172" s="377"/>
      <c r="H172" s="377"/>
      <c r="I172" s="377"/>
      <c r="J172" s="377"/>
      <c r="K172" s="377"/>
      <c r="L172" s="377"/>
      <c r="M172" s="377"/>
      <c r="N172" s="377"/>
      <c r="O172" s="377"/>
      <c r="P172" s="377"/>
      <c r="Q172" s="377"/>
      <c r="R172" s="377"/>
      <c r="S172" s="377"/>
    </row>
    <row r="173" spans="1:19" ht="36.75" customHeight="1" thickTop="1" thickBot="1">
      <c r="A173" s="382" t="s">
        <v>455</v>
      </c>
      <c r="B173" s="337" t="s">
        <v>102</v>
      </c>
      <c r="C173" s="385"/>
      <c r="D173" s="338" t="s">
        <v>103</v>
      </c>
      <c r="E173" s="385"/>
      <c r="F173" s="338" t="s">
        <v>104</v>
      </c>
      <c r="G173" s="385"/>
      <c r="H173" s="338" t="s">
        <v>105</v>
      </c>
      <c r="I173" s="385"/>
      <c r="J173" s="338" t="s">
        <v>106</v>
      </c>
      <c r="K173" s="385"/>
      <c r="L173" s="338" t="s">
        <v>107</v>
      </c>
      <c r="M173" s="385"/>
      <c r="N173" s="338" t="s">
        <v>108</v>
      </c>
      <c r="O173" s="385"/>
      <c r="P173" s="338" t="s">
        <v>109</v>
      </c>
      <c r="Q173" s="385"/>
      <c r="R173" s="386" t="s">
        <v>110</v>
      </c>
      <c r="S173" s="387"/>
    </row>
    <row r="174" spans="1:19">
      <c r="A174" s="383"/>
      <c r="B174" s="388" t="s">
        <v>112</v>
      </c>
      <c r="C174" s="379"/>
      <c r="D174" s="380" t="s">
        <v>26</v>
      </c>
      <c r="E174" s="379"/>
      <c r="F174" s="380" t="s">
        <v>26</v>
      </c>
      <c r="G174" s="379"/>
      <c r="H174" s="380" t="s">
        <v>112</v>
      </c>
      <c r="I174" s="379"/>
      <c r="J174" s="380" t="s">
        <v>112</v>
      </c>
      <c r="K174" s="379"/>
      <c r="L174" s="380" t="s">
        <v>112</v>
      </c>
      <c r="M174" s="379"/>
      <c r="N174" s="380" t="s">
        <v>112</v>
      </c>
      <c r="O174" s="379"/>
      <c r="P174" s="380" t="s">
        <v>112</v>
      </c>
      <c r="Q174" s="379"/>
      <c r="R174" s="381" t="s">
        <v>112</v>
      </c>
      <c r="S174" s="389"/>
    </row>
    <row r="175" spans="1:19" ht="15.75" thickBot="1">
      <c r="A175" s="384"/>
      <c r="B175" s="390" t="s">
        <v>4</v>
      </c>
      <c r="C175" s="391" t="s">
        <v>5</v>
      </c>
      <c r="D175" s="391" t="s">
        <v>4</v>
      </c>
      <c r="E175" s="391" t="s">
        <v>5</v>
      </c>
      <c r="F175" s="391" t="s">
        <v>4</v>
      </c>
      <c r="G175" s="391" t="s">
        <v>5</v>
      </c>
      <c r="H175" s="391" t="s">
        <v>4</v>
      </c>
      <c r="I175" s="391" t="s">
        <v>5</v>
      </c>
      <c r="J175" s="391" t="s">
        <v>4</v>
      </c>
      <c r="K175" s="391" t="s">
        <v>5</v>
      </c>
      <c r="L175" s="391" t="s">
        <v>4</v>
      </c>
      <c r="M175" s="391" t="s">
        <v>5</v>
      </c>
      <c r="N175" s="391" t="s">
        <v>4</v>
      </c>
      <c r="O175" s="391" t="s">
        <v>5</v>
      </c>
      <c r="P175" s="391" t="s">
        <v>4</v>
      </c>
      <c r="Q175" s="391" t="s">
        <v>5</v>
      </c>
      <c r="R175" s="391" t="s">
        <v>4</v>
      </c>
      <c r="S175" s="392" t="s">
        <v>5</v>
      </c>
    </row>
    <row r="176" spans="1:19" ht="15.75" thickTop="1">
      <c r="A176" s="69" t="s">
        <v>6</v>
      </c>
      <c r="B176" s="70">
        <v>20</v>
      </c>
      <c r="C176" s="393">
        <f>B176/($B176+$D176+$F176+$H176+$J176+$L176+$N176+$P176+$R176)</f>
        <v>0.15748031496062992</v>
      </c>
      <c r="D176" s="72">
        <v>7</v>
      </c>
      <c r="E176" s="393">
        <f>D176/($B176+$D176+$F176+$H176+$J176+$L176+$N176+$P176+$R176)</f>
        <v>5.5118110236220472E-2</v>
      </c>
      <c r="F176" s="72">
        <v>3</v>
      </c>
      <c r="G176" s="393">
        <f>F176/($B176+$D176+$F176+$H176+$J176+$L176+$N176+$P176+$R176)</f>
        <v>2.3622047244094488E-2</v>
      </c>
      <c r="H176" s="72">
        <v>33</v>
      </c>
      <c r="I176" s="393">
        <f>H176/($B176+$D176+$F176+$H176+$J176+$L176+$N176+$P176+$R176)</f>
        <v>0.25984251968503935</v>
      </c>
      <c r="J176" s="72">
        <v>0</v>
      </c>
      <c r="K176" s="393">
        <f>J176/($B176+$D176+$F176+$H176+$J176+$L176+$N176+$P176+$R176)</f>
        <v>0</v>
      </c>
      <c r="L176" s="72">
        <v>4</v>
      </c>
      <c r="M176" s="393">
        <f>L176/($B176+$D176+$F176+$H176+$J176+$L176+$N176+$P176+$R176)</f>
        <v>3.1496062992125984E-2</v>
      </c>
      <c r="N176" s="72">
        <v>60</v>
      </c>
      <c r="O176" s="393">
        <f>N176/($B176+$D176+$F176+$H176+$J176+$L176+$N176+$P176+$R176)</f>
        <v>0.47244094488188976</v>
      </c>
      <c r="P176" s="72">
        <v>0</v>
      </c>
      <c r="Q176" s="393">
        <f>P176/($B176+$D176+$F176+$H176+$J176+$L176+$N176+$P176+$R176)</f>
        <v>0</v>
      </c>
      <c r="R176" s="72">
        <v>0</v>
      </c>
      <c r="S176" s="394">
        <f>R176/($B176+$D176+$F176+$H176+$J176+$L176+$N176+$P176+$R176)</f>
        <v>0</v>
      </c>
    </row>
    <row r="177" spans="1:57" ht="24">
      <c r="A177" s="74" t="s">
        <v>7</v>
      </c>
      <c r="B177" s="75">
        <v>4</v>
      </c>
      <c r="C177" s="378">
        <f t="shared" ref="C177:E179" si="2">B177/($B177+$D177+$F177+$H177+$J177+$L177+$N177+$P177+$R177)</f>
        <v>0.12903225806451613</v>
      </c>
      <c r="D177" s="77">
        <v>1</v>
      </c>
      <c r="E177" s="378">
        <f t="shared" si="2"/>
        <v>3.2258064516129031E-2</v>
      </c>
      <c r="F177" s="77">
        <v>2</v>
      </c>
      <c r="G177" s="378">
        <f t="shared" ref="G177" si="3">F177/($B177+$D177+$F177+$H177+$J177+$L177+$N177+$P177+$R177)</f>
        <v>6.4516129032258063E-2</v>
      </c>
      <c r="H177" s="77">
        <v>2</v>
      </c>
      <c r="I177" s="378">
        <f t="shared" ref="I177" si="4">H177/($B177+$D177+$F177+$H177+$J177+$L177+$N177+$P177+$R177)</f>
        <v>6.4516129032258063E-2</v>
      </c>
      <c r="J177" s="77">
        <v>0</v>
      </c>
      <c r="K177" s="378">
        <f t="shared" ref="K177" si="5">J177/($B177+$D177+$F177+$H177+$J177+$L177+$N177+$P177+$R177)</f>
        <v>0</v>
      </c>
      <c r="L177" s="77">
        <v>0</v>
      </c>
      <c r="M177" s="378">
        <f t="shared" ref="M177" si="6">L177/($B177+$D177+$F177+$H177+$J177+$L177+$N177+$P177+$R177)</f>
        <v>0</v>
      </c>
      <c r="N177" s="77">
        <v>22</v>
      </c>
      <c r="O177" s="378">
        <f t="shared" ref="O177" si="7">N177/($B177+$D177+$F177+$H177+$J177+$L177+$N177+$P177+$R177)</f>
        <v>0.70967741935483875</v>
      </c>
      <c r="P177" s="77">
        <v>0</v>
      </c>
      <c r="Q177" s="378">
        <f t="shared" ref="Q177" si="8">P177/($B177+$D177+$F177+$H177+$J177+$L177+$N177+$P177+$R177)</f>
        <v>0</v>
      </c>
      <c r="R177" s="77">
        <v>0</v>
      </c>
      <c r="S177" s="395">
        <f t="shared" ref="S177" si="9">R177/($B177+$D177+$F177+$H177+$J177+$L177+$N177+$P177+$R177)</f>
        <v>0</v>
      </c>
    </row>
    <row r="178" spans="1:57" ht="24">
      <c r="A178" s="74" t="s">
        <v>8</v>
      </c>
      <c r="B178" s="75">
        <v>3</v>
      </c>
      <c r="C178" s="378">
        <f t="shared" si="2"/>
        <v>0.10344827586206896</v>
      </c>
      <c r="D178" s="77">
        <v>1</v>
      </c>
      <c r="E178" s="378">
        <f t="shared" si="2"/>
        <v>3.4482758620689655E-2</v>
      </c>
      <c r="F178" s="77">
        <v>1</v>
      </c>
      <c r="G178" s="378">
        <f t="shared" ref="G178" si="10">F178/($B178+$D178+$F178+$H178+$J178+$L178+$N178+$P178+$R178)</f>
        <v>3.4482758620689655E-2</v>
      </c>
      <c r="H178" s="77">
        <v>6</v>
      </c>
      <c r="I178" s="378">
        <f t="shared" ref="I178" si="11">H178/($B178+$D178+$F178+$H178+$J178+$L178+$N178+$P178+$R178)</f>
        <v>0.20689655172413793</v>
      </c>
      <c r="J178" s="77">
        <v>0</v>
      </c>
      <c r="K178" s="378">
        <f t="shared" ref="K178" si="12">J178/($B178+$D178+$F178+$H178+$J178+$L178+$N178+$P178+$R178)</f>
        <v>0</v>
      </c>
      <c r="L178" s="77">
        <v>0</v>
      </c>
      <c r="M178" s="378">
        <f t="shared" ref="M178" si="13">L178/($B178+$D178+$F178+$H178+$J178+$L178+$N178+$P178+$R178)</f>
        <v>0</v>
      </c>
      <c r="N178" s="77">
        <v>18</v>
      </c>
      <c r="O178" s="378">
        <f t="shared" ref="O178" si="14">N178/($B178+$D178+$F178+$H178+$J178+$L178+$N178+$P178+$R178)</f>
        <v>0.62068965517241381</v>
      </c>
      <c r="P178" s="77">
        <v>0</v>
      </c>
      <c r="Q178" s="378">
        <f t="shared" ref="Q178" si="15">P178/($B178+$D178+$F178+$H178+$J178+$L178+$N178+$P178+$R178)</f>
        <v>0</v>
      </c>
      <c r="R178" s="77">
        <v>0</v>
      </c>
      <c r="S178" s="395">
        <f t="shared" ref="S178" si="16">R178/($B178+$D178+$F178+$H178+$J178+$L178+$N178+$P178+$R178)</f>
        <v>0</v>
      </c>
    </row>
    <row r="179" spans="1:57" ht="15.75" thickBot="1">
      <c r="A179" s="79" t="s">
        <v>9</v>
      </c>
      <c r="B179" s="80">
        <v>27</v>
      </c>
      <c r="C179" s="396">
        <f t="shared" si="2"/>
        <v>0.14438502673796791</v>
      </c>
      <c r="D179" s="82">
        <v>9</v>
      </c>
      <c r="E179" s="396">
        <f t="shared" si="2"/>
        <v>4.8128342245989303E-2</v>
      </c>
      <c r="F179" s="82">
        <v>6</v>
      </c>
      <c r="G179" s="396">
        <f t="shared" ref="G179" si="17">F179/($B179+$D179+$F179+$H179+$J179+$L179+$N179+$P179+$R179)</f>
        <v>3.2085561497326207E-2</v>
      </c>
      <c r="H179" s="82">
        <v>41</v>
      </c>
      <c r="I179" s="396">
        <f t="shared" ref="I179" si="18">H179/($B179+$D179+$F179+$H179+$J179+$L179+$N179+$P179+$R179)</f>
        <v>0.21925133689839571</v>
      </c>
      <c r="J179" s="82">
        <v>0</v>
      </c>
      <c r="K179" s="396">
        <f t="shared" ref="K179" si="19">J179/($B179+$D179+$F179+$H179+$J179+$L179+$N179+$P179+$R179)</f>
        <v>0</v>
      </c>
      <c r="L179" s="82">
        <v>4</v>
      </c>
      <c r="M179" s="396">
        <f t="shared" ref="M179" si="20">L179/($B179+$D179+$F179+$H179+$J179+$L179+$N179+$P179+$R179)</f>
        <v>2.1390374331550801E-2</v>
      </c>
      <c r="N179" s="82">
        <v>100</v>
      </c>
      <c r="O179" s="396">
        <f t="shared" ref="O179" si="21">N179/($B179+$D179+$F179+$H179+$J179+$L179+$N179+$P179+$R179)</f>
        <v>0.53475935828877008</v>
      </c>
      <c r="P179" s="82">
        <v>0</v>
      </c>
      <c r="Q179" s="396">
        <f t="shared" ref="Q179" si="22">P179/($B179+$D179+$F179+$H179+$J179+$L179+$N179+$P179+$R179)</f>
        <v>0</v>
      </c>
      <c r="R179" s="82">
        <v>0</v>
      </c>
      <c r="S179" s="397">
        <f t="shared" ref="S179" si="23">R179/($B179+$D179+$F179+$H179+$J179+$L179+$N179+$P179+$R179)</f>
        <v>0</v>
      </c>
    </row>
    <row r="180" spans="1:57" ht="18" customHeight="1" thickTop="1" thickBot="1">
      <c r="A180" s="304" t="s">
        <v>113</v>
      </c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</row>
    <row r="181" spans="1:57" ht="15" customHeight="1" thickTop="1">
      <c r="A181" s="305"/>
      <c r="B181" s="308" t="s">
        <v>114</v>
      </c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10"/>
    </row>
    <row r="182" spans="1:57" ht="96" customHeight="1">
      <c r="A182" s="306"/>
      <c r="B182" s="311" t="s">
        <v>115</v>
      </c>
      <c r="C182" s="312"/>
      <c r="D182" s="312" t="s">
        <v>116</v>
      </c>
      <c r="E182" s="312"/>
      <c r="F182" s="312" t="s">
        <v>117</v>
      </c>
      <c r="G182" s="312"/>
      <c r="H182" s="312" t="s">
        <v>118</v>
      </c>
      <c r="I182" s="312"/>
      <c r="J182" s="312" t="s">
        <v>119</v>
      </c>
      <c r="K182" s="312"/>
      <c r="L182" s="312" t="s">
        <v>120</v>
      </c>
      <c r="M182" s="312"/>
      <c r="N182" s="312" t="s">
        <v>121</v>
      </c>
      <c r="O182" s="312"/>
      <c r="P182" s="312" t="s">
        <v>122</v>
      </c>
      <c r="Q182" s="312"/>
      <c r="R182" s="312" t="s">
        <v>123</v>
      </c>
      <c r="S182" s="312"/>
      <c r="T182" s="312" t="s">
        <v>124</v>
      </c>
      <c r="U182" s="312"/>
      <c r="V182" s="312" t="s">
        <v>125</v>
      </c>
      <c r="W182" s="312"/>
      <c r="X182" s="312" t="s">
        <v>126</v>
      </c>
      <c r="Y182" s="312"/>
      <c r="Z182" s="312" t="s">
        <v>127</v>
      </c>
      <c r="AA182" s="312"/>
      <c r="AB182" s="312" t="s">
        <v>128</v>
      </c>
      <c r="AC182" s="312"/>
      <c r="AD182" s="312" t="s">
        <v>129</v>
      </c>
      <c r="AE182" s="312"/>
      <c r="AF182" s="312" t="s">
        <v>130</v>
      </c>
      <c r="AG182" s="312"/>
      <c r="AH182" s="312" t="s">
        <v>131</v>
      </c>
      <c r="AI182" s="312"/>
      <c r="AJ182" s="312" t="s">
        <v>132</v>
      </c>
      <c r="AK182" s="312"/>
      <c r="AL182" s="312" t="s">
        <v>133</v>
      </c>
      <c r="AM182" s="312"/>
      <c r="AN182" s="312" t="s">
        <v>134</v>
      </c>
      <c r="AO182" s="312"/>
      <c r="AP182" s="312" t="s">
        <v>135</v>
      </c>
      <c r="AQ182" s="312"/>
      <c r="AR182" s="312" t="s">
        <v>136</v>
      </c>
      <c r="AS182" s="312"/>
      <c r="AT182" s="312" t="s">
        <v>137</v>
      </c>
      <c r="AU182" s="312"/>
      <c r="AV182" s="312" t="s">
        <v>138</v>
      </c>
      <c r="AW182" s="312"/>
      <c r="AX182" s="312" t="s">
        <v>139</v>
      </c>
      <c r="AY182" s="312"/>
      <c r="AZ182" s="312" t="s">
        <v>140</v>
      </c>
      <c r="BA182" s="312"/>
      <c r="BB182" s="312" t="s">
        <v>141</v>
      </c>
      <c r="BC182" s="312"/>
      <c r="BD182" s="312" t="s">
        <v>142</v>
      </c>
      <c r="BE182" s="313"/>
    </row>
    <row r="183" spans="1:57" ht="15" customHeight="1">
      <c r="A183" s="307"/>
      <c r="B183" s="56" t="s">
        <v>4</v>
      </c>
      <c r="C183" s="57" t="s">
        <v>5</v>
      </c>
      <c r="D183" s="57" t="s">
        <v>4</v>
      </c>
      <c r="E183" s="57" t="s">
        <v>5</v>
      </c>
      <c r="F183" s="57" t="s">
        <v>4</v>
      </c>
      <c r="G183" s="57" t="s">
        <v>5</v>
      </c>
      <c r="H183" s="57" t="s">
        <v>4</v>
      </c>
      <c r="I183" s="57" t="s">
        <v>5</v>
      </c>
      <c r="J183" s="57" t="s">
        <v>4</v>
      </c>
      <c r="K183" s="57" t="s">
        <v>5</v>
      </c>
      <c r="L183" s="57" t="s">
        <v>4</v>
      </c>
      <c r="M183" s="57" t="s">
        <v>5</v>
      </c>
      <c r="N183" s="57" t="s">
        <v>4</v>
      </c>
      <c r="O183" s="57" t="s">
        <v>5</v>
      </c>
      <c r="P183" s="57" t="s">
        <v>4</v>
      </c>
      <c r="Q183" s="57" t="s">
        <v>5</v>
      </c>
      <c r="R183" s="57" t="s">
        <v>4</v>
      </c>
      <c r="S183" s="57" t="s">
        <v>5</v>
      </c>
      <c r="T183" s="57" t="s">
        <v>4</v>
      </c>
      <c r="U183" s="57" t="s">
        <v>5</v>
      </c>
      <c r="V183" s="57" t="s">
        <v>4</v>
      </c>
      <c r="W183" s="57" t="s">
        <v>5</v>
      </c>
      <c r="X183" s="57" t="s">
        <v>4</v>
      </c>
      <c r="Y183" s="57" t="s">
        <v>5</v>
      </c>
      <c r="Z183" s="57" t="s">
        <v>4</v>
      </c>
      <c r="AA183" s="57" t="s">
        <v>5</v>
      </c>
      <c r="AB183" s="57" t="s">
        <v>4</v>
      </c>
      <c r="AC183" s="57" t="s">
        <v>5</v>
      </c>
      <c r="AD183" s="57" t="s">
        <v>4</v>
      </c>
      <c r="AE183" s="57" t="s">
        <v>5</v>
      </c>
      <c r="AF183" s="57" t="s">
        <v>4</v>
      </c>
      <c r="AG183" s="57" t="s">
        <v>5</v>
      </c>
      <c r="AH183" s="57" t="s">
        <v>4</v>
      </c>
      <c r="AI183" s="57" t="s">
        <v>5</v>
      </c>
      <c r="AJ183" s="57" t="s">
        <v>4</v>
      </c>
      <c r="AK183" s="57" t="s">
        <v>5</v>
      </c>
      <c r="AL183" s="57" t="s">
        <v>4</v>
      </c>
      <c r="AM183" s="57" t="s">
        <v>5</v>
      </c>
      <c r="AN183" s="57" t="s">
        <v>4</v>
      </c>
      <c r="AO183" s="57" t="s">
        <v>5</v>
      </c>
      <c r="AP183" s="57" t="s">
        <v>4</v>
      </c>
      <c r="AQ183" s="57" t="s">
        <v>5</v>
      </c>
      <c r="AR183" s="57" t="s">
        <v>4</v>
      </c>
      <c r="AS183" s="57" t="s">
        <v>5</v>
      </c>
      <c r="AT183" s="57" t="s">
        <v>4</v>
      </c>
      <c r="AU183" s="57" t="s">
        <v>5</v>
      </c>
      <c r="AV183" s="57" t="s">
        <v>4</v>
      </c>
      <c r="AW183" s="57" t="s">
        <v>5</v>
      </c>
      <c r="AX183" s="57" t="s">
        <v>4</v>
      </c>
      <c r="AY183" s="57" t="s">
        <v>5</v>
      </c>
      <c r="AZ183" s="57" t="s">
        <v>4</v>
      </c>
      <c r="BA183" s="57" t="s">
        <v>5</v>
      </c>
      <c r="BB183" s="57" t="s">
        <v>4</v>
      </c>
      <c r="BC183" s="57" t="s">
        <v>5</v>
      </c>
      <c r="BD183" s="57" t="s">
        <v>4</v>
      </c>
      <c r="BE183" s="58" t="s">
        <v>5</v>
      </c>
    </row>
    <row r="184" spans="1:57">
      <c r="A184" s="2" t="s">
        <v>6</v>
      </c>
      <c r="B184" s="5">
        <v>0</v>
      </c>
      <c r="C184" s="6">
        <v>0</v>
      </c>
      <c r="D184" s="7">
        <v>0</v>
      </c>
      <c r="E184" s="6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1</v>
      </c>
      <c r="M184" s="6">
        <v>1.1764705882352941E-2</v>
      </c>
      <c r="N184" s="7">
        <v>1</v>
      </c>
      <c r="O184" s="6">
        <v>1.1764705882352941E-2</v>
      </c>
      <c r="P184" s="7">
        <v>3</v>
      </c>
      <c r="Q184" s="6">
        <v>3.5294117647058823E-2</v>
      </c>
      <c r="R184" s="7">
        <v>3</v>
      </c>
      <c r="S184" s="6">
        <v>3.5294117647058823E-2</v>
      </c>
      <c r="T184" s="7">
        <v>0</v>
      </c>
      <c r="U184" s="6">
        <v>0</v>
      </c>
      <c r="V184" s="7">
        <v>0</v>
      </c>
      <c r="W184" s="6">
        <v>0</v>
      </c>
      <c r="X184" s="7">
        <v>0</v>
      </c>
      <c r="Y184" s="6">
        <v>0</v>
      </c>
      <c r="Z184" s="7">
        <v>0</v>
      </c>
      <c r="AA184" s="6">
        <v>0</v>
      </c>
      <c r="AB184" s="7">
        <v>0</v>
      </c>
      <c r="AC184" s="6">
        <v>0</v>
      </c>
      <c r="AD184" s="7">
        <v>0</v>
      </c>
      <c r="AE184" s="6">
        <v>0</v>
      </c>
      <c r="AF184" s="7">
        <v>3</v>
      </c>
      <c r="AG184" s="6">
        <v>3.5294117647058823E-2</v>
      </c>
      <c r="AH184" s="7">
        <v>0</v>
      </c>
      <c r="AI184" s="6">
        <v>0</v>
      </c>
      <c r="AJ184" s="7">
        <v>4</v>
      </c>
      <c r="AK184" s="6">
        <v>4.7058823529411764E-2</v>
      </c>
      <c r="AL184" s="7">
        <v>45</v>
      </c>
      <c r="AM184" s="6">
        <v>0.52941176470588236</v>
      </c>
      <c r="AN184" s="7">
        <v>3</v>
      </c>
      <c r="AO184" s="6">
        <v>3.5294117647058823E-2</v>
      </c>
      <c r="AP184" s="7">
        <v>1</v>
      </c>
      <c r="AQ184" s="6">
        <v>1.1764705882352941E-2</v>
      </c>
      <c r="AR184" s="7">
        <v>5</v>
      </c>
      <c r="AS184" s="6">
        <v>5.8823529411764712E-2</v>
      </c>
      <c r="AT184" s="7">
        <v>1</v>
      </c>
      <c r="AU184" s="6">
        <v>1.1764705882352941E-2</v>
      </c>
      <c r="AV184" s="7">
        <v>13</v>
      </c>
      <c r="AW184" s="6">
        <v>0.15294117647058825</v>
      </c>
      <c r="AX184" s="7">
        <v>1</v>
      </c>
      <c r="AY184" s="6">
        <v>1.1764705882352941E-2</v>
      </c>
      <c r="AZ184" s="7">
        <v>1</v>
      </c>
      <c r="BA184" s="6">
        <v>1.1764705882352941E-2</v>
      </c>
      <c r="BB184" s="7">
        <v>0</v>
      </c>
      <c r="BC184" s="6">
        <v>0</v>
      </c>
      <c r="BD184" s="7">
        <v>0</v>
      </c>
      <c r="BE184" s="8">
        <v>0</v>
      </c>
    </row>
    <row r="185" spans="1:57" ht="24">
      <c r="A185" s="3" t="s">
        <v>7</v>
      </c>
      <c r="B185" s="9">
        <v>0</v>
      </c>
      <c r="C185" s="10">
        <v>0</v>
      </c>
      <c r="D185" s="11">
        <v>0</v>
      </c>
      <c r="E185" s="10">
        <v>0</v>
      </c>
      <c r="F185" s="11">
        <v>0</v>
      </c>
      <c r="G185" s="10">
        <v>0</v>
      </c>
      <c r="H185" s="11">
        <v>1</v>
      </c>
      <c r="I185" s="10">
        <v>3.8461538461538464E-2</v>
      </c>
      <c r="J185" s="11">
        <v>0</v>
      </c>
      <c r="K185" s="10">
        <v>0</v>
      </c>
      <c r="L185" s="11">
        <v>0</v>
      </c>
      <c r="M185" s="10">
        <v>0</v>
      </c>
      <c r="N185" s="11">
        <v>0</v>
      </c>
      <c r="O185" s="10">
        <v>0</v>
      </c>
      <c r="P185" s="11">
        <v>0</v>
      </c>
      <c r="Q185" s="10">
        <v>0</v>
      </c>
      <c r="R185" s="11">
        <v>0</v>
      </c>
      <c r="S185" s="10">
        <v>0</v>
      </c>
      <c r="T185" s="11">
        <v>0</v>
      </c>
      <c r="U185" s="10">
        <v>0</v>
      </c>
      <c r="V185" s="11">
        <v>0</v>
      </c>
      <c r="W185" s="10">
        <v>0</v>
      </c>
      <c r="X185" s="11">
        <v>0</v>
      </c>
      <c r="Y185" s="10">
        <v>0</v>
      </c>
      <c r="Z185" s="11">
        <v>0</v>
      </c>
      <c r="AA185" s="10">
        <v>0</v>
      </c>
      <c r="AB185" s="11">
        <v>0</v>
      </c>
      <c r="AC185" s="10">
        <v>0</v>
      </c>
      <c r="AD185" s="11">
        <v>0</v>
      </c>
      <c r="AE185" s="10">
        <v>0</v>
      </c>
      <c r="AF185" s="11">
        <v>1</v>
      </c>
      <c r="AG185" s="10">
        <v>3.8461538461538464E-2</v>
      </c>
      <c r="AH185" s="11">
        <v>0</v>
      </c>
      <c r="AI185" s="10">
        <v>0</v>
      </c>
      <c r="AJ185" s="11">
        <v>2</v>
      </c>
      <c r="AK185" s="10">
        <v>7.6923076923076927E-2</v>
      </c>
      <c r="AL185" s="11">
        <v>11</v>
      </c>
      <c r="AM185" s="10">
        <v>0.42307692307692307</v>
      </c>
      <c r="AN185" s="11">
        <v>0</v>
      </c>
      <c r="AO185" s="10">
        <v>0</v>
      </c>
      <c r="AP185" s="11">
        <v>0</v>
      </c>
      <c r="AQ185" s="10">
        <v>0</v>
      </c>
      <c r="AR185" s="11">
        <v>3</v>
      </c>
      <c r="AS185" s="10">
        <v>0.11538461538461538</v>
      </c>
      <c r="AT185" s="11">
        <v>1</v>
      </c>
      <c r="AU185" s="10">
        <v>3.8461538461538464E-2</v>
      </c>
      <c r="AV185" s="11">
        <v>5</v>
      </c>
      <c r="AW185" s="10">
        <v>0.19230769230769229</v>
      </c>
      <c r="AX185" s="11">
        <v>0</v>
      </c>
      <c r="AY185" s="10">
        <v>0</v>
      </c>
      <c r="AZ185" s="11">
        <v>1</v>
      </c>
      <c r="BA185" s="10">
        <v>3.8461538461538464E-2</v>
      </c>
      <c r="BB185" s="11">
        <v>0</v>
      </c>
      <c r="BC185" s="10">
        <v>0</v>
      </c>
      <c r="BD185" s="11">
        <v>1</v>
      </c>
      <c r="BE185" s="12">
        <v>3.8461538461538464E-2</v>
      </c>
    </row>
    <row r="186" spans="1:57" ht="24">
      <c r="A186" s="3" t="s">
        <v>8</v>
      </c>
      <c r="B186" s="9">
        <v>0</v>
      </c>
      <c r="C186" s="10">
        <v>0</v>
      </c>
      <c r="D186" s="11">
        <v>0</v>
      </c>
      <c r="E186" s="10">
        <v>0</v>
      </c>
      <c r="F186" s="11">
        <v>0</v>
      </c>
      <c r="G186" s="10">
        <v>0</v>
      </c>
      <c r="H186" s="11">
        <v>1</v>
      </c>
      <c r="I186" s="10">
        <v>0.05</v>
      </c>
      <c r="J186" s="11">
        <v>0</v>
      </c>
      <c r="K186" s="10">
        <v>0</v>
      </c>
      <c r="L186" s="11">
        <v>1</v>
      </c>
      <c r="M186" s="10">
        <v>0.05</v>
      </c>
      <c r="N186" s="11">
        <v>0</v>
      </c>
      <c r="O186" s="10">
        <v>0</v>
      </c>
      <c r="P186" s="11">
        <v>3</v>
      </c>
      <c r="Q186" s="10">
        <v>0.15</v>
      </c>
      <c r="R186" s="11">
        <v>0</v>
      </c>
      <c r="S186" s="10">
        <v>0</v>
      </c>
      <c r="T186" s="11">
        <v>0</v>
      </c>
      <c r="U186" s="10">
        <v>0</v>
      </c>
      <c r="V186" s="11">
        <v>0</v>
      </c>
      <c r="W186" s="10">
        <v>0</v>
      </c>
      <c r="X186" s="11">
        <v>0</v>
      </c>
      <c r="Y186" s="10">
        <v>0</v>
      </c>
      <c r="Z186" s="11">
        <v>0</v>
      </c>
      <c r="AA186" s="10">
        <v>0</v>
      </c>
      <c r="AB186" s="11">
        <v>0</v>
      </c>
      <c r="AC186" s="10">
        <v>0</v>
      </c>
      <c r="AD186" s="11">
        <v>0</v>
      </c>
      <c r="AE186" s="10">
        <v>0</v>
      </c>
      <c r="AF186" s="11">
        <v>2</v>
      </c>
      <c r="AG186" s="10">
        <v>0.1</v>
      </c>
      <c r="AH186" s="11">
        <v>0</v>
      </c>
      <c r="AI186" s="10">
        <v>0</v>
      </c>
      <c r="AJ186" s="11">
        <v>0</v>
      </c>
      <c r="AK186" s="10">
        <v>0</v>
      </c>
      <c r="AL186" s="11">
        <v>9</v>
      </c>
      <c r="AM186" s="10">
        <v>0.45</v>
      </c>
      <c r="AN186" s="11">
        <v>2</v>
      </c>
      <c r="AO186" s="10">
        <v>0.1</v>
      </c>
      <c r="AP186" s="11">
        <v>0</v>
      </c>
      <c r="AQ186" s="10">
        <v>0</v>
      </c>
      <c r="AR186" s="11">
        <v>2</v>
      </c>
      <c r="AS186" s="10">
        <v>0.1</v>
      </c>
      <c r="AT186" s="11">
        <v>0</v>
      </c>
      <c r="AU186" s="10">
        <v>0</v>
      </c>
      <c r="AV186" s="11">
        <v>0</v>
      </c>
      <c r="AW186" s="10">
        <v>0</v>
      </c>
      <c r="AX186" s="11">
        <v>0</v>
      </c>
      <c r="AY186" s="10">
        <v>0</v>
      </c>
      <c r="AZ186" s="11">
        <v>0</v>
      </c>
      <c r="BA186" s="10">
        <v>0</v>
      </c>
      <c r="BB186" s="11">
        <v>0</v>
      </c>
      <c r="BC186" s="10">
        <v>0</v>
      </c>
      <c r="BD186" s="11">
        <v>0</v>
      </c>
      <c r="BE186" s="12">
        <v>0</v>
      </c>
    </row>
    <row r="187" spans="1:57" ht="15" customHeight="1">
      <c r="A187" s="4" t="s">
        <v>9</v>
      </c>
      <c r="B187" s="13">
        <v>0</v>
      </c>
      <c r="C187" s="14">
        <v>0</v>
      </c>
      <c r="D187" s="15">
        <v>0</v>
      </c>
      <c r="E187" s="14">
        <v>0</v>
      </c>
      <c r="F187" s="15">
        <v>0</v>
      </c>
      <c r="G187" s="14">
        <v>0</v>
      </c>
      <c r="H187" s="15">
        <v>2</v>
      </c>
      <c r="I187" s="14">
        <v>1.5267175572519085E-2</v>
      </c>
      <c r="J187" s="15">
        <v>0</v>
      </c>
      <c r="K187" s="14">
        <v>0</v>
      </c>
      <c r="L187" s="15">
        <v>2</v>
      </c>
      <c r="M187" s="14">
        <v>1.5267175572519085E-2</v>
      </c>
      <c r="N187" s="15">
        <v>1</v>
      </c>
      <c r="O187" s="18">
        <v>7.6335877862595426E-3</v>
      </c>
      <c r="P187" s="15">
        <v>6</v>
      </c>
      <c r="Q187" s="14">
        <v>4.5801526717557245E-2</v>
      </c>
      <c r="R187" s="15">
        <v>3</v>
      </c>
      <c r="S187" s="14">
        <v>2.2900763358778622E-2</v>
      </c>
      <c r="T187" s="15">
        <v>0</v>
      </c>
      <c r="U187" s="14">
        <v>0</v>
      </c>
      <c r="V187" s="15">
        <v>0</v>
      </c>
      <c r="W187" s="14">
        <v>0</v>
      </c>
      <c r="X187" s="15">
        <v>0</v>
      </c>
      <c r="Y187" s="14">
        <v>0</v>
      </c>
      <c r="Z187" s="15">
        <v>0</v>
      </c>
      <c r="AA187" s="14">
        <v>0</v>
      </c>
      <c r="AB187" s="15">
        <v>0</v>
      </c>
      <c r="AC187" s="14">
        <v>0</v>
      </c>
      <c r="AD187" s="15">
        <v>0</v>
      </c>
      <c r="AE187" s="14">
        <v>0</v>
      </c>
      <c r="AF187" s="15">
        <v>6</v>
      </c>
      <c r="AG187" s="14">
        <v>4.5801526717557245E-2</v>
      </c>
      <c r="AH187" s="15">
        <v>0</v>
      </c>
      <c r="AI187" s="14">
        <v>0</v>
      </c>
      <c r="AJ187" s="15">
        <v>6</v>
      </c>
      <c r="AK187" s="14">
        <v>4.5801526717557245E-2</v>
      </c>
      <c r="AL187" s="15">
        <v>65</v>
      </c>
      <c r="AM187" s="14">
        <v>0.49618320610687022</v>
      </c>
      <c r="AN187" s="15">
        <v>5</v>
      </c>
      <c r="AO187" s="14">
        <v>3.8167938931297711E-2</v>
      </c>
      <c r="AP187" s="15">
        <v>1</v>
      </c>
      <c r="AQ187" s="18">
        <v>7.6335877862595426E-3</v>
      </c>
      <c r="AR187" s="15">
        <v>10</v>
      </c>
      <c r="AS187" s="14">
        <v>7.6335877862595422E-2</v>
      </c>
      <c r="AT187" s="15">
        <v>2</v>
      </c>
      <c r="AU187" s="14">
        <v>1.5267175572519085E-2</v>
      </c>
      <c r="AV187" s="15">
        <v>18</v>
      </c>
      <c r="AW187" s="14">
        <v>0.13740458015267176</v>
      </c>
      <c r="AX187" s="15">
        <v>1</v>
      </c>
      <c r="AY187" s="18">
        <v>7.6335877862595426E-3</v>
      </c>
      <c r="AZ187" s="15">
        <v>2</v>
      </c>
      <c r="BA187" s="14">
        <v>1.5267175572519085E-2</v>
      </c>
      <c r="BB187" s="15">
        <v>0</v>
      </c>
      <c r="BC187" s="14">
        <v>0</v>
      </c>
      <c r="BD187" s="15">
        <v>1</v>
      </c>
      <c r="BE187" s="17">
        <v>7.6335877862595426E-3</v>
      </c>
    </row>
    <row r="190" spans="1:57" ht="23.25">
      <c r="A190" s="59" t="s">
        <v>270</v>
      </c>
    </row>
    <row r="191" spans="1:57">
      <c r="A191" s="376" t="s">
        <v>448</v>
      </c>
    </row>
    <row r="192" spans="1:57" ht="18" customHeight="1" thickBot="1">
      <c r="A192" s="304" t="s">
        <v>143</v>
      </c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</row>
    <row r="193" spans="1:13" ht="15" customHeight="1" thickTop="1">
      <c r="A193" s="305" t="s">
        <v>455</v>
      </c>
      <c r="B193" s="308" t="s">
        <v>144</v>
      </c>
      <c r="C193" s="309"/>
      <c r="D193" s="309"/>
      <c r="E193" s="309" t="s">
        <v>145</v>
      </c>
      <c r="F193" s="309"/>
      <c r="G193" s="309"/>
      <c r="H193" s="309" t="s">
        <v>146</v>
      </c>
      <c r="I193" s="309"/>
      <c r="J193" s="309"/>
      <c r="K193" s="309" t="s">
        <v>147</v>
      </c>
      <c r="L193" s="309"/>
      <c r="M193" s="310"/>
    </row>
    <row r="194" spans="1:13" ht="15" customHeight="1" thickBot="1">
      <c r="A194" s="307"/>
      <c r="B194" s="56" t="s">
        <v>4</v>
      </c>
      <c r="C194" s="57" t="s">
        <v>148</v>
      </c>
      <c r="D194" s="57" t="s">
        <v>149</v>
      </c>
      <c r="E194" s="57" t="s">
        <v>4</v>
      </c>
      <c r="F194" s="57" t="s">
        <v>148</v>
      </c>
      <c r="G194" s="57" t="s">
        <v>149</v>
      </c>
      <c r="H194" s="57" t="s">
        <v>4</v>
      </c>
      <c r="I194" s="57" t="s">
        <v>148</v>
      </c>
      <c r="J194" s="57" t="s">
        <v>149</v>
      </c>
      <c r="K194" s="57" t="s">
        <v>4</v>
      </c>
      <c r="L194" s="57" t="s">
        <v>148</v>
      </c>
      <c r="M194" s="58" t="s">
        <v>149</v>
      </c>
    </row>
    <row r="195" spans="1:13" ht="15.75" thickTop="1">
      <c r="A195" s="2" t="s">
        <v>6</v>
      </c>
      <c r="B195" s="5">
        <v>77</v>
      </c>
      <c r="C195" s="19">
        <v>4.7662337662337668</v>
      </c>
      <c r="D195" s="19">
        <v>1.5121969369805179</v>
      </c>
      <c r="E195" s="7">
        <v>77</v>
      </c>
      <c r="F195" s="19">
        <v>5.4155844155844139</v>
      </c>
      <c r="G195" s="19">
        <v>1.4541288706251279</v>
      </c>
      <c r="H195" s="7">
        <v>77</v>
      </c>
      <c r="I195" s="19">
        <v>4.3506493506493502</v>
      </c>
      <c r="J195" s="19">
        <v>1.8691838478347045</v>
      </c>
      <c r="K195" s="7">
        <v>76</v>
      </c>
      <c r="L195" s="19">
        <v>6.4868421052631575</v>
      </c>
      <c r="M195" s="20">
        <v>1.1371710050545791</v>
      </c>
    </row>
    <row r="196" spans="1:13" ht="24">
      <c r="A196" s="3" t="s">
        <v>7</v>
      </c>
      <c r="B196" s="9">
        <v>20</v>
      </c>
      <c r="C196" s="21">
        <v>5.1499999999999995</v>
      </c>
      <c r="D196" s="25">
        <v>1.1367080817685316</v>
      </c>
      <c r="E196" s="11">
        <v>20</v>
      </c>
      <c r="F196" s="21">
        <v>5.2499999999999991</v>
      </c>
      <c r="G196" s="21">
        <v>1.9701723141310306</v>
      </c>
      <c r="H196" s="11">
        <v>20</v>
      </c>
      <c r="I196" s="21">
        <v>3.55</v>
      </c>
      <c r="J196" s="21">
        <v>1.9594574974238474</v>
      </c>
      <c r="K196" s="11">
        <v>20</v>
      </c>
      <c r="L196" s="21">
        <v>5.55</v>
      </c>
      <c r="M196" s="22">
        <v>1.6375527311718607</v>
      </c>
    </row>
    <row r="197" spans="1:13" ht="24">
      <c r="A197" s="3" t="s">
        <v>8</v>
      </c>
      <c r="B197" s="9">
        <v>18</v>
      </c>
      <c r="C197" s="21">
        <v>4.7777777777777786</v>
      </c>
      <c r="D197" s="25">
        <v>1.516790557318723</v>
      </c>
      <c r="E197" s="11">
        <v>18</v>
      </c>
      <c r="F197" s="21">
        <v>5.0000000000000009</v>
      </c>
      <c r="G197" s="21">
        <v>1.6803361008336117</v>
      </c>
      <c r="H197" s="11">
        <v>19</v>
      </c>
      <c r="I197" s="21">
        <v>4.3157894736842115</v>
      </c>
      <c r="J197" s="21">
        <v>2.2124052165246</v>
      </c>
      <c r="K197" s="11">
        <v>19</v>
      </c>
      <c r="L197" s="21">
        <v>6</v>
      </c>
      <c r="M197" s="22">
        <v>1.5986105077709065</v>
      </c>
    </row>
    <row r="198" spans="1:13" ht="15" customHeight="1" thickBot="1">
      <c r="A198" s="4" t="s">
        <v>9</v>
      </c>
      <c r="B198" s="13">
        <v>115</v>
      </c>
      <c r="C198" s="23">
        <v>4.8347826086956518</v>
      </c>
      <c r="D198" s="23">
        <v>1.4505318733086714</v>
      </c>
      <c r="E198" s="15">
        <v>115</v>
      </c>
      <c r="F198" s="23">
        <v>5.3217391304347839</v>
      </c>
      <c r="G198" s="23">
        <v>1.5814041400467913</v>
      </c>
      <c r="H198" s="15">
        <v>116</v>
      </c>
      <c r="I198" s="23">
        <v>4.206896551724137</v>
      </c>
      <c r="J198" s="23">
        <v>1.9494357773660986</v>
      </c>
      <c r="K198" s="15">
        <v>115</v>
      </c>
      <c r="L198" s="23">
        <v>6.2434782608695656</v>
      </c>
      <c r="M198" s="24">
        <v>1.3545977867975971</v>
      </c>
    </row>
    <row r="199" spans="1:13" ht="15.75" thickTop="1"/>
    <row r="201" spans="1:13" ht="18">
      <c r="A201" s="1"/>
    </row>
    <row r="203" spans="1:13" ht="18" customHeight="1" thickBot="1">
      <c r="A203" s="304" t="s">
        <v>143</v>
      </c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</row>
    <row r="204" spans="1:13" ht="31.5" customHeight="1" thickTop="1">
      <c r="A204" s="305" t="s">
        <v>455</v>
      </c>
      <c r="B204" s="308" t="s">
        <v>150</v>
      </c>
      <c r="C204" s="309"/>
      <c r="D204" s="309"/>
      <c r="E204" s="309" t="s">
        <v>151</v>
      </c>
      <c r="F204" s="309"/>
      <c r="G204" s="309"/>
      <c r="H204" s="309" t="s">
        <v>152</v>
      </c>
      <c r="I204" s="309"/>
      <c r="J204" s="309"/>
      <c r="K204" s="309" t="s">
        <v>153</v>
      </c>
      <c r="L204" s="309"/>
      <c r="M204" s="310"/>
    </row>
    <row r="205" spans="1:13" ht="15" customHeight="1" thickBot="1">
      <c r="A205" s="307"/>
      <c r="B205" s="56" t="s">
        <v>4</v>
      </c>
      <c r="C205" s="57" t="s">
        <v>148</v>
      </c>
      <c r="D205" s="57" t="s">
        <v>149</v>
      </c>
      <c r="E205" s="57" t="s">
        <v>4</v>
      </c>
      <c r="F205" s="57" t="s">
        <v>148</v>
      </c>
      <c r="G205" s="57" t="s">
        <v>149</v>
      </c>
      <c r="H205" s="57" t="s">
        <v>4</v>
      </c>
      <c r="I205" s="57" t="s">
        <v>148</v>
      </c>
      <c r="J205" s="57" t="s">
        <v>149</v>
      </c>
      <c r="K205" s="57" t="s">
        <v>4</v>
      </c>
      <c r="L205" s="57" t="s">
        <v>148</v>
      </c>
      <c r="M205" s="58" t="s">
        <v>149</v>
      </c>
    </row>
    <row r="206" spans="1:13" ht="15.75" thickTop="1">
      <c r="A206" s="2" t="s">
        <v>6</v>
      </c>
      <c r="B206" s="5">
        <v>77</v>
      </c>
      <c r="C206" s="19">
        <v>5.3506493506493511</v>
      </c>
      <c r="D206" s="19">
        <v>1.211417544669247</v>
      </c>
      <c r="E206" s="7">
        <v>76</v>
      </c>
      <c r="F206" s="19">
        <v>4.7499999999999982</v>
      </c>
      <c r="G206" s="19">
        <v>1.6583123951776999</v>
      </c>
      <c r="H206" s="7">
        <v>76</v>
      </c>
      <c r="I206" s="19">
        <v>5.3552631578947381</v>
      </c>
      <c r="J206" s="19">
        <v>1.4760663703995704</v>
      </c>
      <c r="K206" s="7">
        <v>77</v>
      </c>
      <c r="L206" s="19">
        <v>5.1948051948051956</v>
      </c>
      <c r="M206" s="20">
        <v>1.7624665807877637</v>
      </c>
    </row>
    <row r="207" spans="1:13" ht="24">
      <c r="A207" s="3" t="s">
        <v>7</v>
      </c>
      <c r="B207" s="9">
        <v>20</v>
      </c>
      <c r="C207" s="21">
        <v>5.6999999999999993</v>
      </c>
      <c r="D207" s="25">
        <v>0.97872096985918566</v>
      </c>
      <c r="E207" s="11">
        <v>20</v>
      </c>
      <c r="F207" s="21">
        <v>4.5</v>
      </c>
      <c r="G207" s="21">
        <v>1.3572417850765923</v>
      </c>
      <c r="H207" s="11">
        <v>20</v>
      </c>
      <c r="I207" s="21">
        <v>5.1499999999999995</v>
      </c>
      <c r="J207" s="21">
        <v>1.6630662866176473</v>
      </c>
      <c r="K207" s="11">
        <v>20</v>
      </c>
      <c r="L207" s="21">
        <v>4.9999999999999991</v>
      </c>
      <c r="M207" s="22">
        <v>1.6543403837370221</v>
      </c>
    </row>
    <row r="208" spans="1:13" ht="24">
      <c r="A208" s="3" t="s">
        <v>8</v>
      </c>
      <c r="B208" s="9">
        <v>19</v>
      </c>
      <c r="C208" s="21">
        <v>5.7368421052631575</v>
      </c>
      <c r="D208" s="25">
        <v>0.805681579172283</v>
      </c>
      <c r="E208" s="11">
        <v>19</v>
      </c>
      <c r="F208" s="21">
        <v>5.052631578947369</v>
      </c>
      <c r="G208" s="21">
        <v>1.3112201362143716</v>
      </c>
      <c r="H208" s="11">
        <v>19</v>
      </c>
      <c r="I208" s="21">
        <v>5.1052631578947372</v>
      </c>
      <c r="J208" s="21">
        <v>1.4100723717480785</v>
      </c>
      <c r="K208" s="11">
        <v>19</v>
      </c>
      <c r="L208" s="21">
        <v>4.8947368421052628</v>
      </c>
      <c r="M208" s="22">
        <v>1.7917941611104422</v>
      </c>
    </row>
    <row r="209" spans="1:17" ht="15" customHeight="1" thickBot="1">
      <c r="A209" s="4" t="s">
        <v>9</v>
      </c>
      <c r="B209" s="13">
        <v>116</v>
      </c>
      <c r="C209" s="23">
        <v>5.474137931034484</v>
      </c>
      <c r="D209" s="23">
        <v>1.1225840291705225</v>
      </c>
      <c r="E209" s="15">
        <v>115</v>
      </c>
      <c r="F209" s="23">
        <v>4.7565217391304335</v>
      </c>
      <c r="G209" s="23">
        <v>1.553667445889886</v>
      </c>
      <c r="H209" s="15">
        <v>115</v>
      </c>
      <c r="I209" s="23">
        <v>5.2782608695652193</v>
      </c>
      <c r="J209" s="23">
        <v>1.4900125166491611</v>
      </c>
      <c r="K209" s="15">
        <v>116</v>
      </c>
      <c r="L209" s="23">
        <v>5.1120689655172438</v>
      </c>
      <c r="M209" s="24">
        <v>1.7384228320602804</v>
      </c>
    </row>
    <row r="210" spans="1:17" ht="15.75" thickTop="1"/>
    <row r="212" spans="1:17" ht="23.25">
      <c r="A212" s="59" t="s">
        <v>271</v>
      </c>
    </row>
    <row r="213" spans="1:17">
      <c r="A213" s="376" t="s">
        <v>449</v>
      </c>
    </row>
    <row r="214" spans="1:17" ht="18" customHeight="1" thickBot="1">
      <c r="A214" s="333" t="s">
        <v>154</v>
      </c>
      <c r="B214" s="377"/>
      <c r="C214" s="377"/>
      <c r="D214" s="377"/>
      <c r="E214" s="377"/>
      <c r="F214" s="377"/>
      <c r="G214" s="377"/>
      <c r="H214" s="377"/>
      <c r="I214" s="377"/>
      <c r="J214" s="377"/>
      <c r="K214" s="377"/>
      <c r="L214" s="377"/>
      <c r="M214" s="377"/>
      <c r="N214" s="377"/>
      <c r="O214" s="377"/>
      <c r="P214" s="377"/>
      <c r="Q214" s="398"/>
    </row>
    <row r="215" spans="1:17" ht="36.75" customHeight="1" thickTop="1">
      <c r="A215" s="305" t="s">
        <v>455</v>
      </c>
      <c r="B215" s="308" t="s">
        <v>155</v>
      </c>
      <c r="C215" s="309"/>
      <c r="D215" s="309"/>
      <c r="E215" s="309" t="s">
        <v>156</v>
      </c>
      <c r="F215" s="309"/>
      <c r="G215" s="309"/>
      <c r="H215" s="309" t="s">
        <v>157</v>
      </c>
      <c r="I215" s="309"/>
      <c r="J215" s="309"/>
      <c r="K215" s="309" t="s">
        <v>158</v>
      </c>
      <c r="L215" s="309"/>
      <c r="M215" s="309"/>
      <c r="N215" s="309" t="s">
        <v>159</v>
      </c>
      <c r="O215" s="309"/>
      <c r="P215" s="310"/>
      <c r="Q215" s="398"/>
    </row>
    <row r="216" spans="1:17" ht="15" customHeight="1" thickBot="1">
      <c r="A216" s="307"/>
      <c r="B216" s="56" t="s">
        <v>4</v>
      </c>
      <c r="C216" s="57" t="s">
        <v>148</v>
      </c>
      <c r="D216" s="57" t="s">
        <v>149</v>
      </c>
      <c r="E216" s="57" t="s">
        <v>4</v>
      </c>
      <c r="F216" s="57" t="s">
        <v>148</v>
      </c>
      <c r="G216" s="57" t="s">
        <v>149</v>
      </c>
      <c r="H216" s="57" t="s">
        <v>4</v>
      </c>
      <c r="I216" s="57" t="s">
        <v>148</v>
      </c>
      <c r="J216" s="57" t="s">
        <v>149</v>
      </c>
      <c r="K216" s="57" t="s">
        <v>4</v>
      </c>
      <c r="L216" s="57" t="s">
        <v>148</v>
      </c>
      <c r="M216" s="57" t="s">
        <v>149</v>
      </c>
      <c r="N216" s="57" t="s">
        <v>4</v>
      </c>
      <c r="O216" s="57" t="s">
        <v>148</v>
      </c>
      <c r="P216" s="58" t="s">
        <v>149</v>
      </c>
      <c r="Q216" s="398"/>
    </row>
    <row r="217" spans="1:17" ht="15.75" thickTop="1">
      <c r="A217" s="2" t="s">
        <v>6</v>
      </c>
      <c r="B217" s="5">
        <v>81</v>
      </c>
      <c r="C217" s="19">
        <v>5.4197530864197532</v>
      </c>
      <c r="D217" s="19">
        <v>1.2027489090710517</v>
      </c>
      <c r="E217" s="7">
        <v>80</v>
      </c>
      <c r="F217" s="19">
        <v>4.1749999999999998</v>
      </c>
      <c r="G217" s="19">
        <v>1.8403012961902443</v>
      </c>
      <c r="H217" s="7">
        <v>80</v>
      </c>
      <c r="I217" s="19">
        <v>4.8874999999999975</v>
      </c>
      <c r="J217" s="19">
        <v>1.4668812175255075</v>
      </c>
      <c r="K217" s="7">
        <v>80</v>
      </c>
      <c r="L217" s="19">
        <v>4.9125000000000005</v>
      </c>
      <c r="M217" s="19">
        <v>1.4159467021364678</v>
      </c>
      <c r="N217" s="7">
        <v>82</v>
      </c>
      <c r="O217" s="19">
        <v>5.3780487804878048</v>
      </c>
      <c r="P217" s="20">
        <v>1.2336860747063738</v>
      </c>
      <c r="Q217" s="398"/>
    </row>
    <row r="218" spans="1:17" ht="24">
      <c r="A218" s="3" t="s">
        <v>7</v>
      </c>
      <c r="B218" s="9">
        <v>20</v>
      </c>
      <c r="C218" s="21">
        <v>5.6999999999999993</v>
      </c>
      <c r="D218" s="25">
        <v>0.86450472587061744</v>
      </c>
      <c r="E218" s="11">
        <v>20</v>
      </c>
      <c r="F218" s="21">
        <v>4.75</v>
      </c>
      <c r="G218" s="21">
        <v>1.8027756377319946</v>
      </c>
      <c r="H218" s="11">
        <v>20</v>
      </c>
      <c r="I218" s="21">
        <v>5.0499999999999989</v>
      </c>
      <c r="J218" s="21">
        <v>1.2763022245616642</v>
      </c>
      <c r="K218" s="11">
        <v>20</v>
      </c>
      <c r="L218" s="21">
        <v>5.35</v>
      </c>
      <c r="M218" s="21">
        <v>1.1821033884786183</v>
      </c>
      <c r="N218" s="11">
        <v>23</v>
      </c>
      <c r="O218" s="21">
        <v>5.7391304347826084</v>
      </c>
      <c r="P218" s="22">
        <v>0.61919238487417316</v>
      </c>
      <c r="Q218" s="398"/>
    </row>
    <row r="219" spans="1:17" ht="24">
      <c r="A219" s="3" t="s">
        <v>8</v>
      </c>
      <c r="B219" s="9">
        <v>17</v>
      </c>
      <c r="C219" s="21">
        <v>5.8235294117647056</v>
      </c>
      <c r="D219" s="25">
        <v>0.7276068751089988</v>
      </c>
      <c r="E219" s="11">
        <v>17</v>
      </c>
      <c r="F219" s="21">
        <v>5.0588235294117645</v>
      </c>
      <c r="G219" s="21">
        <v>1.5194813356575869</v>
      </c>
      <c r="H219" s="11">
        <v>17</v>
      </c>
      <c r="I219" s="21">
        <v>5.0588235294117645</v>
      </c>
      <c r="J219" s="21">
        <v>1.0289915108550531</v>
      </c>
      <c r="K219" s="11">
        <v>17</v>
      </c>
      <c r="L219" s="21">
        <v>5.5294117647058822</v>
      </c>
      <c r="M219" s="21">
        <v>1.5458673560021057</v>
      </c>
      <c r="N219" s="11">
        <v>17</v>
      </c>
      <c r="O219" s="21">
        <v>5.8235294117647065</v>
      </c>
      <c r="P219" s="22">
        <v>0.95100565966027895</v>
      </c>
      <c r="Q219" s="398"/>
    </row>
    <row r="220" spans="1:17" ht="15" customHeight="1" thickBot="1">
      <c r="A220" s="4" t="s">
        <v>9</v>
      </c>
      <c r="B220" s="13">
        <v>118</v>
      </c>
      <c r="C220" s="23">
        <v>5.5254237288135597</v>
      </c>
      <c r="D220" s="23">
        <v>1.0994315890128457</v>
      </c>
      <c r="E220" s="15">
        <v>117</v>
      </c>
      <c r="F220" s="23">
        <v>4.4017094017094003</v>
      </c>
      <c r="G220" s="23">
        <v>1.8102192144819955</v>
      </c>
      <c r="H220" s="15">
        <v>117</v>
      </c>
      <c r="I220" s="23">
        <v>4.9401709401709368</v>
      </c>
      <c r="J220" s="23">
        <v>1.3727055985107406</v>
      </c>
      <c r="K220" s="15">
        <v>117</v>
      </c>
      <c r="L220" s="23">
        <v>5.0769230769230793</v>
      </c>
      <c r="M220" s="23">
        <v>1.4090461811394097</v>
      </c>
      <c r="N220" s="15">
        <v>122</v>
      </c>
      <c r="O220" s="23">
        <v>5.5081967213114753</v>
      </c>
      <c r="P220" s="24">
        <v>1.1152281880378205</v>
      </c>
      <c r="Q220" s="398"/>
    </row>
    <row r="221" spans="1:17" ht="15.75" thickTop="1"/>
    <row r="223" spans="1:17" ht="23.25">
      <c r="A223" s="59" t="s">
        <v>272</v>
      </c>
    </row>
    <row r="224" spans="1:17">
      <c r="A224" s="376" t="s">
        <v>450</v>
      </c>
    </row>
    <row r="225" spans="1:19" ht="18" customHeight="1" thickBot="1">
      <c r="A225" s="304" t="s">
        <v>160</v>
      </c>
      <c r="B225" s="304"/>
      <c r="C225" s="304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</row>
    <row r="226" spans="1:19" ht="15" customHeight="1" thickTop="1">
      <c r="A226" s="305" t="s">
        <v>455</v>
      </c>
      <c r="B226" s="308" t="s">
        <v>456</v>
      </c>
      <c r="C226" s="309"/>
      <c r="D226" s="309"/>
      <c r="E226" s="309" t="s">
        <v>457</v>
      </c>
      <c r="F226" s="309"/>
      <c r="G226" s="309"/>
      <c r="H226" s="309" t="s">
        <v>458</v>
      </c>
      <c r="I226" s="309"/>
      <c r="J226" s="309"/>
      <c r="K226" s="309" t="s">
        <v>459</v>
      </c>
      <c r="L226" s="309"/>
      <c r="M226" s="310"/>
    </row>
    <row r="227" spans="1:19" ht="15" customHeight="1" thickBot="1">
      <c r="A227" s="307"/>
      <c r="B227" s="56" t="s">
        <v>4</v>
      </c>
      <c r="C227" s="57" t="s">
        <v>148</v>
      </c>
      <c r="D227" s="57" t="s">
        <v>149</v>
      </c>
      <c r="E227" s="57" t="s">
        <v>4</v>
      </c>
      <c r="F227" s="57" t="s">
        <v>148</v>
      </c>
      <c r="G227" s="57" t="s">
        <v>149</v>
      </c>
      <c r="H227" s="57" t="s">
        <v>4</v>
      </c>
      <c r="I227" s="57" t="s">
        <v>148</v>
      </c>
      <c r="J227" s="57" t="s">
        <v>460</v>
      </c>
      <c r="K227" s="57" t="s">
        <v>4</v>
      </c>
      <c r="L227" s="57" t="s">
        <v>148</v>
      </c>
      <c r="M227" s="58" t="s">
        <v>460</v>
      </c>
    </row>
    <row r="228" spans="1:19" ht="15.75" thickTop="1">
      <c r="A228" s="2" t="s">
        <v>6</v>
      </c>
      <c r="B228" s="5">
        <v>86</v>
      </c>
      <c r="C228" s="19">
        <v>5.3488372093023253</v>
      </c>
      <c r="D228" s="19">
        <v>1.1759095789614511</v>
      </c>
      <c r="E228" s="7">
        <v>85</v>
      </c>
      <c r="F228" s="19">
        <v>4.799999999999998</v>
      </c>
      <c r="G228" s="19">
        <v>1.3255726525328055</v>
      </c>
      <c r="H228" s="7">
        <v>86</v>
      </c>
      <c r="I228" s="19">
        <v>4.616279069767443</v>
      </c>
      <c r="J228" s="19">
        <v>1.3904599717246575</v>
      </c>
      <c r="K228" s="7">
        <v>85</v>
      </c>
      <c r="L228" s="19">
        <v>4.7529411764705891</v>
      </c>
      <c r="M228" s="20">
        <v>1.5189742964136246</v>
      </c>
    </row>
    <row r="229" spans="1:19" ht="24">
      <c r="A229" s="3" t="s">
        <v>7</v>
      </c>
      <c r="B229" s="9">
        <v>26</v>
      </c>
      <c r="C229" s="21">
        <v>5.5384615384615383</v>
      </c>
      <c r="D229" s="25">
        <v>1.1740790171285485</v>
      </c>
      <c r="E229" s="11">
        <v>26</v>
      </c>
      <c r="F229" s="21">
        <v>4.4615384615384626</v>
      </c>
      <c r="G229" s="21">
        <v>1.5028178660308569</v>
      </c>
      <c r="H229" s="11">
        <v>26</v>
      </c>
      <c r="I229" s="21">
        <v>4.7692307692307709</v>
      </c>
      <c r="J229" s="21">
        <v>1.2746040109051064</v>
      </c>
      <c r="K229" s="11">
        <v>26</v>
      </c>
      <c r="L229" s="21">
        <v>4.8461538461538467</v>
      </c>
      <c r="M229" s="22">
        <v>1.2228591968761631</v>
      </c>
    </row>
    <row r="230" spans="1:19" ht="24">
      <c r="A230" s="3" t="s">
        <v>8</v>
      </c>
      <c r="B230" s="9">
        <v>20</v>
      </c>
      <c r="C230" s="21">
        <v>5.7</v>
      </c>
      <c r="D230" s="25">
        <v>0.92338051687663858</v>
      </c>
      <c r="E230" s="11">
        <v>20</v>
      </c>
      <c r="F230" s="21">
        <v>4.7500000000000009</v>
      </c>
      <c r="G230" s="21">
        <v>1.6181535936466536</v>
      </c>
      <c r="H230" s="11">
        <v>20</v>
      </c>
      <c r="I230" s="21">
        <v>4.8500000000000005</v>
      </c>
      <c r="J230" s="21">
        <v>1.1367080817685316</v>
      </c>
      <c r="K230" s="11">
        <v>20</v>
      </c>
      <c r="L230" s="21">
        <v>4.3999999999999995</v>
      </c>
      <c r="M230" s="22">
        <v>1.500876936643164</v>
      </c>
    </row>
    <row r="231" spans="1:19" ht="15" customHeight="1" thickBot="1">
      <c r="A231" s="4" t="s">
        <v>9</v>
      </c>
      <c r="B231" s="13">
        <v>132</v>
      </c>
      <c r="C231" s="23">
        <v>5.4393939393939403</v>
      </c>
      <c r="D231" s="23">
        <v>1.1408954281520527</v>
      </c>
      <c r="E231" s="15">
        <v>131</v>
      </c>
      <c r="F231" s="23">
        <v>4.7251908396946547</v>
      </c>
      <c r="G231" s="23">
        <v>1.4035857109259282</v>
      </c>
      <c r="H231" s="15">
        <v>132</v>
      </c>
      <c r="I231" s="23">
        <v>4.6818181818181825</v>
      </c>
      <c r="J231" s="23">
        <v>1.3268695974065652</v>
      </c>
      <c r="K231" s="15">
        <v>131</v>
      </c>
      <c r="L231" s="23">
        <v>4.7175572519083966</v>
      </c>
      <c r="M231" s="24">
        <v>1.4585282843717464</v>
      </c>
    </row>
    <row r="232" spans="1:19" ht="15.75" thickTop="1"/>
    <row r="234" spans="1:19" ht="18">
      <c r="A234" s="1"/>
    </row>
    <row r="236" spans="1:19" ht="18" customHeight="1" thickBot="1">
      <c r="A236" s="328" t="s">
        <v>163</v>
      </c>
      <c r="B236" s="328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</row>
    <row r="237" spans="1:19" ht="25.5" customHeight="1" thickTop="1">
      <c r="A237" s="305" t="s">
        <v>455</v>
      </c>
      <c r="B237" s="308" t="s">
        <v>461</v>
      </c>
      <c r="C237" s="309"/>
      <c r="D237" s="309"/>
      <c r="E237" s="309" t="s">
        <v>462</v>
      </c>
      <c r="F237" s="309"/>
      <c r="G237" s="309"/>
      <c r="H237" s="309" t="s">
        <v>463</v>
      </c>
      <c r="I237" s="309"/>
      <c r="J237" s="309"/>
      <c r="K237" s="309" t="s">
        <v>464</v>
      </c>
      <c r="L237" s="309"/>
      <c r="M237" s="309"/>
      <c r="N237" s="309" t="s">
        <v>465</v>
      </c>
      <c r="O237" s="309"/>
      <c r="P237" s="309"/>
      <c r="Q237" s="309" t="s">
        <v>466</v>
      </c>
      <c r="R237" s="309"/>
      <c r="S237" s="310"/>
    </row>
    <row r="238" spans="1:19" ht="15" customHeight="1" thickBot="1">
      <c r="A238" s="307"/>
      <c r="B238" s="56" t="s">
        <v>4</v>
      </c>
      <c r="C238" s="57" t="s">
        <v>148</v>
      </c>
      <c r="D238" s="57" t="s">
        <v>149</v>
      </c>
      <c r="E238" s="57" t="s">
        <v>4</v>
      </c>
      <c r="F238" s="57" t="s">
        <v>148</v>
      </c>
      <c r="G238" s="57" t="s">
        <v>149</v>
      </c>
      <c r="H238" s="57" t="s">
        <v>4</v>
      </c>
      <c r="I238" s="57" t="s">
        <v>148</v>
      </c>
      <c r="J238" s="57" t="s">
        <v>149</v>
      </c>
      <c r="K238" s="57" t="s">
        <v>4</v>
      </c>
      <c r="L238" s="57" t="s">
        <v>148</v>
      </c>
      <c r="M238" s="57" t="s">
        <v>149</v>
      </c>
      <c r="N238" s="57" t="s">
        <v>4</v>
      </c>
      <c r="O238" s="57" t="s">
        <v>148</v>
      </c>
      <c r="P238" s="57" t="s">
        <v>149</v>
      </c>
      <c r="Q238" s="57" t="s">
        <v>4</v>
      </c>
      <c r="R238" s="57" t="s">
        <v>148</v>
      </c>
      <c r="S238" s="58" t="s">
        <v>149</v>
      </c>
    </row>
    <row r="239" spans="1:19" ht="15.75" thickTop="1">
      <c r="A239" s="2" t="s">
        <v>6</v>
      </c>
      <c r="B239" s="5">
        <v>85</v>
      </c>
      <c r="C239" s="19">
        <v>6.7058823529411749</v>
      </c>
      <c r="D239" s="19">
        <v>0.78412112481130769</v>
      </c>
      <c r="E239" s="7">
        <v>84</v>
      </c>
      <c r="F239" s="19">
        <v>6.7261904761904772</v>
      </c>
      <c r="G239" s="19">
        <v>0.79684907304295016</v>
      </c>
      <c r="H239" s="7">
        <v>85</v>
      </c>
      <c r="I239" s="19">
        <v>2.5176470588235293</v>
      </c>
      <c r="J239" s="19">
        <v>1.37677819828864</v>
      </c>
      <c r="K239" s="7">
        <v>84</v>
      </c>
      <c r="L239" s="19">
        <v>5.5357142857142865</v>
      </c>
      <c r="M239" s="19">
        <v>1.7661231695195954</v>
      </c>
      <c r="N239" s="7">
        <v>85</v>
      </c>
      <c r="O239" s="19">
        <v>4.9764705882352942</v>
      </c>
      <c r="P239" s="19">
        <v>1.4140154793743822</v>
      </c>
      <c r="Q239" s="7">
        <v>84</v>
      </c>
      <c r="R239" s="19">
        <v>5.2023809523809543</v>
      </c>
      <c r="S239" s="20">
        <v>1.4543641172886907</v>
      </c>
    </row>
    <row r="240" spans="1:19" ht="24">
      <c r="A240" s="3" t="s">
        <v>7</v>
      </c>
      <c r="B240" s="9">
        <v>26</v>
      </c>
      <c r="C240" s="21">
        <v>5.9230769230769225</v>
      </c>
      <c r="D240" s="25">
        <v>1.2303845552696742</v>
      </c>
      <c r="E240" s="11">
        <v>26</v>
      </c>
      <c r="F240" s="21">
        <v>5.9615384615384599</v>
      </c>
      <c r="G240" s="21">
        <v>1.4554935721127518</v>
      </c>
      <c r="H240" s="11">
        <v>26</v>
      </c>
      <c r="I240" s="21">
        <v>2.3846153846153841</v>
      </c>
      <c r="J240" s="21">
        <v>1.6511068548564163</v>
      </c>
      <c r="K240" s="11">
        <v>26</v>
      </c>
      <c r="L240" s="21">
        <v>4.3076923076923084</v>
      </c>
      <c r="M240" s="21">
        <v>2.2408789484348457</v>
      </c>
      <c r="N240" s="11">
        <v>26</v>
      </c>
      <c r="O240" s="21">
        <v>4.5000000000000009</v>
      </c>
      <c r="P240" s="21">
        <v>1.5297058540778357</v>
      </c>
      <c r="Q240" s="11">
        <v>26</v>
      </c>
      <c r="R240" s="21">
        <v>4.5384615384615383</v>
      </c>
      <c r="S240" s="22">
        <v>1.7024868688073744</v>
      </c>
    </row>
    <row r="241" spans="1:19" ht="24">
      <c r="A241" s="3" t="s">
        <v>8</v>
      </c>
      <c r="B241" s="9">
        <v>20</v>
      </c>
      <c r="C241" s="21">
        <v>4.1999999999999993</v>
      </c>
      <c r="D241" s="25">
        <v>2.4408799103688215</v>
      </c>
      <c r="E241" s="11">
        <v>20</v>
      </c>
      <c r="F241" s="21">
        <v>5.2000000000000011</v>
      </c>
      <c r="G241" s="21">
        <v>2.015727634065883</v>
      </c>
      <c r="H241" s="11">
        <v>20</v>
      </c>
      <c r="I241" s="21">
        <v>2.7</v>
      </c>
      <c r="J241" s="21">
        <v>2.2266330494363245</v>
      </c>
      <c r="K241" s="11">
        <v>20</v>
      </c>
      <c r="L241" s="21">
        <v>4.4999999999999991</v>
      </c>
      <c r="M241" s="21">
        <v>2.328315406378386</v>
      </c>
      <c r="N241" s="11">
        <v>20</v>
      </c>
      <c r="O241" s="21">
        <v>4.6500000000000004</v>
      </c>
      <c r="P241" s="21">
        <v>1.7851728502481652</v>
      </c>
      <c r="Q241" s="11">
        <v>20</v>
      </c>
      <c r="R241" s="21">
        <v>5.3</v>
      </c>
      <c r="S241" s="22">
        <v>1.9493588689617929</v>
      </c>
    </row>
    <row r="242" spans="1:19" ht="15" customHeight="1" thickBot="1">
      <c r="A242" s="4" t="s">
        <v>9</v>
      </c>
      <c r="B242" s="13">
        <v>131</v>
      </c>
      <c r="C242" s="23">
        <v>6.1679389312977122</v>
      </c>
      <c r="D242" s="23">
        <v>1.5349902117238663</v>
      </c>
      <c r="E242" s="15">
        <v>130</v>
      </c>
      <c r="F242" s="23">
        <v>6.338461538461539</v>
      </c>
      <c r="G242" s="23">
        <v>1.3209923809781292</v>
      </c>
      <c r="H242" s="15">
        <v>131</v>
      </c>
      <c r="I242" s="23">
        <v>2.5190839694656497</v>
      </c>
      <c r="J242" s="23">
        <v>1.5755396879417247</v>
      </c>
      <c r="K242" s="15">
        <v>130</v>
      </c>
      <c r="L242" s="23">
        <v>5.130769230769233</v>
      </c>
      <c r="M242" s="23">
        <v>2.0207775828517085</v>
      </c>
      <c r="N242" s="15">
        <v>131</v>
      </c>
      <c r="O242" s="23">
        <v>4.8320610687022905</v>
      </c>
      <c r="P242" s="23">
        <v>1.4995007977309556</v>
      </c>
      <c r="Q242" s="15">
        <v>130</v>
      </c>
      <c r="R242" s="23">
        <v>5.0846153846153879</v>
      </c>
      <c r="S242" s="24">
        <v>1.5995862613542968</v>
      </c>
    </row>
    <row r="243" spans="1:19" ht="15.75" thickTop="1"/>
    <row r="245" spans="1:19" ht="18">
      <c r="A245" s="1"/>
    </row>
    <row r="247" spans="1:19" ht="18" customHeight="1" thickBot="1">
      <c r="A247" s="328" t="s">
        <v>167</v>
      </c>
      <c r="B247" s="328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</row>
    <row r="248" spans="1:19" ht="15" customHeight="1" thickTop="1">
      <c r="A248" s="305" t="s">
        <v>455</v>
      </c>
      <c r="B248" s="308" t="s">
        <v>467</v>
      </c>
      <c r="C248" s="309"/>
      <c r="D248" s="309"/>
      <c r="E248" s="309" t="s">
        <v>468</v>
      </c>
      <c r="F248" s="309"/>
      <c r="G248" s="309"/>
      <c r="H248" s="309" t="s">
        <v>469</v>
      </c>
      <c r="I248" s="309"/>
      <c r="J248" s="309"/>
      <c r="K248" s="309" t="s">
        <v>470</v>
      </c>
      <c r="L248" s="309"/>
      <c r="M248" s="309"/>
      <c r="N248" s="309" t="s">
        <v>471</v>
      </c>
      <c r="O248" s="309"/>
      <c r="P248" s="309"/>
      <c r="Q248" s="309" t="s">
        <v>472</v>
      </c>
      <c r="R248" s="309"/>
      <c r="S248" s="310"/>
    </row>
    <row r="249" spans="1:19" ht="15" customHeight="1" thickBot="1">
      <c r="A249" s="307"/>
      <c r="B249" s="56" t="s">
        <v>4</v>
      </c>
      <c r="C249" s="57" t="s">
        <v>148</v>
      </c>
      <c r="D249" s="57" t="s">
        <v>149</v>
      </c>
      <c r="E249" s="57" t="s">
        <v>4</v>
      </c>
      <c r="F249" s="57" t="s">
        <v>148</v>
      </c>
      <c r="G249" s="57" t="s">
        <v>149</v>
      </c>
      <c r="H249" s="57" t="s">
        <v>4</v>
      </c>
      <c r="I249" s="57" t="s">
        <v>148</v>
      </c>
      <c r="J249" s="57" t="s">
        <v>149</v>
      </c>
      <c r="K249" s="57" t="s">
        <v>4</v>
      </c>
      <c r="L249" s="57" t="s">
        <v>148</v>
      </c>
      <c r="M249" s="57" t="s">
        <v>149</v>
      </c>
      <c r="N249" s="57" t="s">
        <v>4</v>
      </c>
      <c r="O249" s="57" t="s">
        <v>148</v>
      </c>
      <c r="P249" s="57" t="s">
        <v>149</v>
      </c>
      <c r="Q249" s="57" t="s">
        <v>4</v>
      </c>
      <c r="R249" s="57" t="s">
        <v>148</v>
      </c>
      <c r="S249" s="58" t="s">
        <v>149</v>
      </c>
    </row>
    <row r="250" spans="1:19" ht="15.75" thickTop="1">
      <c r="A250" s="2" t="s">
        <v>6</v>
      </c>
      <c r="B250" s="5">
        <v>85</v>
      </c>
      <c r="C250" s="19">
        <v>4.2352941176470589</v>
      </c>
      <c r="D250" s="19">
        <v>1.3857012907646766</v>
      </c>
      <c r="E250" s="7">
        <v>84</v>
      </c>
      <c r="F250" s="19">
        <v>5.6190476190476186</v>
      </c>
      <c r="G250" s="19">
        <v>1.3524165066072142</v>
      </c>
      <c r="H250" s="7">
        <v>85</v>
      </c>
      <c r="I250" s="19">
        <v>3.6588235294117641</v>
      </c>
      <c r="J250" s="19">
        <v>1.4520342149359078</v>
      </c>
      <c r="K250" s="7">
        <v>84</v>
      </c>
      <c r="L250" s="19">
        <v>5.4523809523809517</v>
      </c>
      <c r="M250" s="19">
        <v>1.4091333909065371</v>
      </c>
      <c r="N250" s="7">
        <v>85</v>
      </c>
      <c r="O250" s="19">
        <v>3.7764705882352949</v>
      </c>
      <c r="P250" s="19">
        <v>1.5382153433693964</v>
      </c>
      <c r="Q250" s="7">
        <v>84</v>
      </c>
      <c r="R250" s="19">
        <v>5.3095238095238084</v>
      </c>
      <c r="S250" s="20">
        <v>1.3968656003532955</v>
      </c>
    </row>
    <row r="251" spans="1:19" ht="24">
      <c r="A251" s="3" t="s">
        <v>7</v>
      </c>
      <c r="B251" s="9">
        <v>26</v>
      </c>
      <c r="C251" s="21">
        <v>4.7692307692307709</v>
      </c>
      <c r="D251" s="25">
        <v>1.0318020084373671</v>
      </c>
      <c r="E251" s="11">
        <v>26</v>
      </c>
      <c r="F251" s="21">
        <v>5.3076923076923075</v>
      </c>
      <c r="G251" s="21">
        <v>1.3496438276591576</v>
      </c>
      <c r="H251" s="11">
        <v>26</v>
      </c>
      <c r="I251" s="21">
        <v>3.7692307692307696</v>
      </c>
      <c r="J251" s="21">
        <v>1.6566880770426833</v>
      </c>
      <c r="K251" s="11">
        <v>25</v>
      </c>
      <c r="L251" s="21">
        <v>4.9199999999999982</v>
      </c>
      <c r="M251" s="21">
        <v>1.7540429489230496</v>
      </c>
      <c r="N251" s="11">
        <v>26</v>
      </c>
      <c r="O251" s="21">
        <v>3.5</v>
      </c>
      <c r="P251" s="21">
        <v>1.6792855623746665</v>
      </c>
      <c r="Q251" s="11">
        <v>26</v>
      </c>
      <c r="R251" s="21">
        <v>4.5</v>
      </c>
      <c r="S251" s="22">
        <v>1.6792855623746668</v>
      </c>
    </row>
    <row r="252" spans="1:19" ht="24">
      <c r="A252" s="3" t="s">
        <v>8</v>
      </c>
      <c r="B252" s="9">
        <v>20</v>
      </c>
      <c r="C252" s="21">
        <v>4.3000000000000007</v>
      </c>
      <c r="D252" s="25">
        <v>1.5927467172350906</v>
      </c>
      <c r="E252" s="11">
        <v>20</v>
      </c>
      <c r="F252" s="21">
        <v>5.5999999999999988</v>
      </c>
      <c r="G252" s="21">
        <v>1.4290224851827538</v>
      </c>
      <c r="H252" s="11">
        <v>20</v>
      </c>
      <c r="I252" s="21">
        <v>4.5999999999999996</v>
      </c>
      <c r="J252" s="21">
        <v>1.5355437918998289</v>
      </c>
      <c r="K252" s="11">
        <v>20</v>
      </c>
      <c r="L252" s="21">
        <v>5.2</v>
      </c>
      <c r="M252" s="21">
        <v>1.3992479182911459</v>
      </c>
      <c r="N252" s="11">
        <v>20</v>
      </c>
      <c r="O252" s="21">
        <v>4.3499999999999996</v>
      </c>
      <c r="P252" s="21">
        <v>1.4964871146156009</v>
      </c>
      <c r="Q252" s="11">
        <v>20</v>
      </c>
      <c r="R252" s="21">
        <v>5.05</v>
      </c>
      <c r="S252" s="22">
        <v>1.5719582155957412</v>
      </c>
    </row>
    <row r="253" spans="1:19" ht="15" customHeight="1" thickBot="1">
      <c r="A253" s="4" t="s">
        <v>9</v>
      </c>
      <c r="B253" s="13">
        <v>131</v>
      </c>
      <c r="C253" s="23">
        <v>4.3511450381679406</v>
      </c>
      <c r="D253" s="23">
        <v>1.3639516352926515</v>
      </c>
      <c r="E253" s="15">
        <v>130</v>
      </c>
      <c r="F253" s="23">
        <v>5.5538461538461537</v>
      </c>
      <c r="G253" s="23">
        <v>1.3586446647247741</v>
      </c>
      <c r="H253" s="15">
        <v>131</v>
      </c>
      <c r="I253" s="23">
        <v>3.8244274809160306</v>
      </c>
      <c r="J253" s="23">
        <v>1.5316201378356205</v>
      </c>
      <c r="K253" s="15">
        <v>129</v>
      </c>
      <c r="L253" s="23">
        <v>5.3100775193798428</v>
      </c>
      <c r="M253" s="23">
        <v>1.4832315312161477</v>
      </c>
      <c r="N253" s="15">
        <v>131</v>
      </c>
      <c r="O253" s="23">
        <v>3.8091603053435126</v>
      </c>
      <c r="P253" s="23">
        <v>1.5694903818500789</v>
      </c>
      <c r="Q253" s="15">
        <v>130</v>
      </c>
      <c r="R253" s="23">
        <v>5.1076923076923091</v>
      </c>
      <c r="S253" s="24">
        <v>1.5057829293005445</v>
      </c>
    </row>
    <row r="254" spans="1:19" ht="15.75" thickTop="1"/>
    <row r="256" spans="1:19" ht="18">
      <c r="A256" s="1"/>
    </row>
    <row r="258" spans="1:19" ht="18" customHeight="1" thickBot="1">
      <c r="A258" s="328" t="s">
        <v>167</v>
      </c>
      <c r="B258" s="328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</row>
    <row r="259" spans="1:19" ht="15" customHeight="1" thickTop="1">
      <c r="A259" s="305" t="s">
        <v>455</v>
      </c>
      <c r="B259" s="308" t="s">
        <v>473</v>
      </c>
      <c r="C259" s="309"/>
      <c r="D259" s="309"/>
      <c r="E259" s="309" t="s">
        <v>474</v>
      </c>
      <c r="F259" s="309"/>
      <c r="G259" s="309"/>
      <c r="H259" s="309" t="s">
        <v>475</v>
      </c>
      <c r="I259" s="309"/>
      <c r="J259" s="309"/>
      <c r="K259" s="309" t="s">
        <v>476</v>
      </c>
      <c r="L259" s="309"/>
      <c r="M259" s="309"/>
      <c r="N259" s="309" t="s">
        <v>477</v>
      </c>
      <c r="O259" s="309"/>
      <c r="P259" s="309"/>
      <c r="Q259" s="309" t="s">
        <v>478</v>
      </c>
      <c r="R259" s="309"/>
      <c r="S259" s="310"/>
    </row>
    <row r="260" spans="1:19" ht="15" customHeight="1" thickBot="1">
      <c r="A260" s="307"/>
      <c r="B260" s="56" t="s">
        <v>4</v>
      </c>
      <c r="C260" s="57" t="s">
        <v>148</v>
      </c>
      <c r="D260" s="57" t="s">
        <v>149</v>
      </c>
      <c r="E260" s="57" t="s">
        <v>4</v>
      </c>
      <c r="F260" s="57" t="s">
        <v>148</v>
      </c>
      <c r="G260" s="57" t="s">
        <v>149</v>
      </c>
      <c r="H260" s="57" t="s">
        <v>4</v>
      </c>
      <c r="I260" s="57" t="s">
        <v>148</v>
      </c>
      <c r="J260" s="57" t="s">
        <v>149</v>
      </c>
      <c r="K260" s="57" t="s">
        <v>4</v>
      </c>
      <c r="L260" s="57" t="s">
        <v>148</v>
      </c>
      <c r="M260" s="57" t="s">
        <v>149</v>
      </c>
      <c r="N260" s="57" t="s">
        <v>4</v>
      </c>
      <c r="O260" s="57" t="s">
        <v>148</v>
      </c>
      <c r="P260" s="57" t="s">
        <v>149</v>
      </c>
      <c r="Q260" s="57" t="s">
        <v>4</v>
      </c>
      <c r="R260" s="57" t="s">
        <v>148</v>
      </c>
      <c r="S260" s="58" t="s">
        <v>149</v>
      </c>
    </row>
    <row r="261" spans="1:19" ht="15.75" thickTop="1">
      <c r="A261" s="2" t="s">
        <v>6</v>
      </c>
      <c r="B261" s="5">
        <v>85</v>
      </c>
      <c r="C261" s="19">
        <v>5.2235294117647069</v>
      </c>
      <c r="D261" s="19">
        <v>1.1890018882222511</v>
      </c>
      <c r="E261" s="7">
        <v>84</v>
      </c>
      <c r="F261" s="19">
        <v>5.9642857142857153</v>
      </c>
      <c r="G261" s="19">
        <v>1.1867382510140836</v>
      </c>
      <c r="H261" s="7">
        <v>85</v>
      </c>
      <c r="I261" s="19">
        <v>3.341176470588235</v>
      </c>
      <c r="J261" s="19">
        <v>1.4019793930323639</v>
      </c>
      <c r="K261" s="7">
        <v>84</v>
      </c>
      <c r="L261" s="19">
        <v>5.0714285714285721</v>
      </c>
      <c r="M261" s="19">
        <v>1.4544134269605862</v>
      </c>
      <c r="N261" s="7">
        <v>85</v>
      </c>
      <c r="O261" s="19">
        <v>5.6588235294117659</v>
      </c>
      <c r="P261" s="19">
        <v>1.4520342149359078</v>
      </c>
      <c r="Q261" s="7">
        <v>84</v>
      </c>
      <c r="R261" s="19">
        <v>6.2500000000000009</v>
      </c>
      <c r="S261" s="20">
        <v>1.0164312717151525</v>
      </c>
    </row>
    <row r="262" spans="1:19" ht="24">
      <c r="A262" s="3" t="s">
        <v>7</v>
      </c>
      <c r="B262" s="9">
        <v>26</v>
      </c>
      <c r="C262" s="21">
        <v>5.1923076923076916</v>
      </c>
      <c r="D262" s="25">
        <v>0.98058067569092033</v>
      </c>
      <c r="E262" s="11">
        <v>26</v>
      </c>
      <c r="F262" s="21">
        <v>6.0000000000000009</v>
      </c>
      <c r="G262" s="21">
        <v>0.93808315196468572</v>
      </c>
      <c r="H262" s="11">
        <v>26</v>
      </c>
      <c r="I262" s="21">
        <v>3.6153846153846159</v>
      </c>
      <c r="J262" s="21">
        <v>1.4987174003640065</v>
      </c>
      <c r="K262" s="11">
        <v>26</v>
      </c>
      <c r="L262" s="21">
        <v>4.4615384615384626</v>
      </c>
      <c r="M262" s="21">
        <v>1.4486067577025654</v>
      </c>
      <c r="N262" s="11">
        <v>26</v>
      </c>
      <c r="O262" s="21">
        <v>5.4615384615384608</v>
      </c>
      <c r="P262" s="21">
        <v>0.98917214804175435</v>
      </c>
      <c r="Q262" s="11">
        <v>26</v>
      </c>
      <c r="R262" s="21">
        <v>5.9615384615384617</v>
      </c>
      <c r="S262" s="22">
        <v>0.91567545476633716</v>
      </c>
    </row>
    <row r="263" spans="1:19" ht="24">
      <c r="A263" s="3" t="s">
        <v>8</v>
      </c>
      <c r="B263" s="9">
        <v>20</v>
      </c>
      <c r="C263" s="21">
        <v>4.6500000000000012</v>
      </c>
      <c r="D263" s="25">
        <v>1.4608937423083821</v>
      </c>
      <c r="E263" s="11">
        <v>20</v>
      </c>
      <c r="F263" s="21">
        <v>5.5</v>
      </c>
      <c r="G263" s="21">
        <v>1.1002392084403616</v>
      </c>
      <c r="H263" s="11">
        <v>20</v>
      </c>
      <c r="I263" s="21">
        <v>4</v>
      </c>
      <c r="J263" s="21">
        <v>1.4509525002200232</v>
      </c>
      <c r="K263" s="11">
        <v>20</v>
      </c>
      <c r="L263" s="21">
        <v>5.15</v>
      </c>
      <c r="M263" s="21">
        <v>1.755442664221313</v>
      </c>
      <c r="N263" s="11">
        <v>20</v>
      </c>
      <c r="O263" s="21">
        <v>5.8500000000000005</v>
      </c>
      <c r="P263" s="21">
        <v>1.2680278927697548</v>
      </c>
      <c r="Q263" s="11">
        <v>20</v>
      </c>
      <c r="R263" s="21">
        <v>5.95</v>
      </c>
      <c r="S263" s="22">
        <v>1.5719582155957414</v>
      </c>
    </row>
    <row r="264" spans="1:19" ht="15" customHeight="1" thickBot="1">
      <c r="A264" s="4" t="s">
        <v>9</v>
      </c>
      <c r="B264" s="13">
        <v>131</v>
      </c>
      <c r="C264" s="23">
        <v>5.1297709923664145</v>
      </c>
      <c r="D264" s="23">
        <v>1.2050978036586297</v>
      </c>
      <c r="E264" s="15">
        <v>130</v>
      </c>
      <c r="F264" s="23">
        <v>5.9000000000000012</v>
      </c>
      <c r="G264" s="23">
        <v>1.1333561329216022</v>
      </c>
      <c r="H264" s="15">
        <v>131</v>
      </c>
      <c r="I264" s="23">
        <v>3.4961832061068696</v>
      </c>
      <c r="J264" s="23">
        <v>1.4378084059884961</v>
      </c>
      <c r="K264" s="15">
        <v>130</v>
      </c>
      <c r="L264" s="23">
        <v>4.961538461538459</v>
      </c>
      <c r="M264" s="23">
        <v>1.5117311097287265</v>
      </c>
      <c r="N264" s="15">
        <v>131</v>
      </c>
      <c r="O264" s="23">
        <v>5.6488549618320612</v>
      </c>
      <c r="P264" s="23">
        <v>1.3412030427489483</v>
      </c>
      <c r="Q264" s="15">
        <v>130</v>
      </c>
      <c r="R264" s="23">
        <v>6.1461538461538465</v>
      </c>
      <c r="S264" s="24">
        <v>1.1004688110323073</v>
      </c>
    </row>
    <row r="265" spans="1:19" ht="15.75" thickTop="1"/>
    <row r="267" spans="1:19" ht="18">
      <c r="A267" s="1"/>
    </row>
    <row r="269" spans="1:19" ht="18" customHeight="1" thickBot="1">
      <c r="A269" s="328" t="s">
        <v>174</v>
      </c>
      <c r="B269" s="328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</row>
    <row r="270" spans="1:19" ht="15" customHeight="1" thickTop="1">
      <c r="A270" s="305" t="s">
        <v>455</v>
      </c>
      <c r="B270" s="308" t="s">
        <v>479</v>
      </c>
      <c r="C270" s="309"/>
      <c r="D270" s="309"/>
      <c r="E270" s="309" t="s">
        <v>480</v>
      </c>
      <c r="F270" s="309"/>
      <c r="G270" s="309"/>
      <c r="H270" s="309" t="s">
        <v>481</v>
      </c>
      <c r="I270" s="309"/>
      <c r="J270" s="309"/>
      <c r="K270" s="309" t="s">
        <v>482</v>
      </c>
      <c r="L270" s="309"/>
      <c r="M270" s="309"/>
      <c r="N270" s="309" t="s">
        <v>483</v>
      </c>
      <c r="O270" s="309"/>
      <c r="P270" s="309"/>
      <c r="Q270" s="309" t="s">
        <v>484</v>
      </c>
      <c r="R270" s="309"/>
      <c r="S270" s="310"/>
    </row>
    <row r="271" spans="1:19" ht="15" customHeight="1" thickBot="1">
      <c r="A271" s="307"/>
      <c r="B271" s="56" t="s">
        <v>4</v>
      </c>
      <c r="C271" s="57" t="s">
        <v>148</v>
      </c>
      <c r="D271" s="57" t="s">
        <v>149</v>
      </c>
      <c r="E271" s="57" t="s">
        <v>4</v>
      </c>
      <c r="F271" s="57" t="s">
        <v>148</v>
      </c>
      <c r="G271" s="57" t="s">
        <v>149</v>
      </c>
      <c r="H271" s="57" t="s">
        <v>4</v>
      </c>
      <c r="I271" s="57" t="s">
        <v>148</v>
      </c>
      <c r="J271" s="57" t="s">
        <v>149</v>
      </c>
      <c r="K271" s="57" t="s">
        <v>4</v>
      </c>
      <c r="L271" s="57" t="s">
        <v>148</v>
      </c>
      <c r="M271" s="57" t="s">
        <v>149</v>
      </c>
      <c r="N271" s="57" t="s">
        <v>4</v>
      </c>
      <c r="O271" s="57" t="s">
        <v>148</v>
      </c>
      <c r="P271" s="57" t="s">
        <v>149</v>
      </c>
      <c r="Q271" s="57" t="s">
        <v>4</v>
      </c>
      <c r="R271" s="57" t="s">
        <v>148</v>
      </c>
      <c r="S271" s="58" t="s">
        <v>149</v>
      </c>
    </row>
    <row r="272" spans="1:19" ht="15.75" thickTop="1">
      <c r="A272" s="2" t="s">
        <v>6</v>
      </c>
      <c r="B272" s="5">
        <v>84</v>
      </c>
      <c r="C272" s="19">
        <v>4.0952380952380949</v>
      </c>
      <c r="D272" s="19">
        <v>1.4023993864135835</v>
      </c>
      <c r="E272" s="7">
        <v>84</v>
      </c>
      <c r="F272" s="19">
        <v>5.6785714285714279</v>
      </c>
      <c r="G272" s="19">
        <v>1.272136181670817</v>
      </c>
      <c r="H272" s="7">
        <v>85</v>
      </c>
      <c r="I272" s="19">
        <v>4.0941176470588232</v>
      </c>
      <c r="J272" s="19">
        <v>1.6007701227829052</v>
      </c>
      <c r="K272" s="7">
        <v>84</v>
      </c>
      <c r="L272" s="19">
        <v>5.0595238095238102</v>
      </c>
      <c r="M272" s="19">
        <v>1.400096300269623</v>
      </c>
      <c r="N272" s="7">
        <v>85</v>
      </c>
      <c r="O272" s="19">
        <v>4.5529411764705872</v>
      </c>
      <c r="P272" s="19">
        <v>1.401579740973778</v>
      </c>
      <c r="Q272" s="7">
        <v>84</v>
      </c>
      <c r="R272" s="19">
        <v>5.0952380952380931</v>
      </c>
      <c r="S272" s="20">
        <v>1.3937817811519229</v>
      </c>
    </row>
    <row r="273" spans="1:19" ht="24">
      <c r="A273" s="3" t="s">
        <v>7</v>
      </c>
      <c r="B273" s="9">
        <v>26</v>
      </c>
      <c r="C273" s="21">
        <v>4.8846153846153841</v>
      </c>
      <c r="D273" s="25">
        <v>1.3660724161455886</v>
      </c>
      <c r="E273" s="11">
        <v>25</v>
      </c>
      <c r="F273" s="21">
        <v>5.4</v>
      </c>
      <c r="G273" s="21">
        <v>1.2583057392117916</v>
      </c>
      <c r="H273" s="11">
        <v>26</v>
      </c>
      <c r="I273" s="21">
        <v>3.8461538461538458</v>
      </c>
      <c r="J273" s="21">
        <v>1.61721508012528</v>
      </c>
      <c r="K273" s="11">
        <v>26</v>
      </c>
      <c r="L273" s="21">
        <v>5.0384615384615392</v>
      </c>
      <c r="M273" s="21">
        <v>0.9992304731449787</v>
      </c>
      <c r="N273" s="11">
        <v>25</v>
      </c>
      <c r="O273" s="21">
        <v>4.5999999999999996</v>
      </c>
      <c r="P273" s="21">
        <v>1.7795130420052183</v>
      </c>
      <c r="Q273" s="11">
        <v>24</v>
      </c>
      <c r="R273" s="21">
        <v>4.8333333333333321</v>
      </c>
      <c r="S273" s="22">
        <v>1.4939491483885974</v>
      </c>
    </row>
    <row r="274" spans="1:19" ht="24">
      <c r="A274" s="3" t="s">
        <v>8</v>
      </c>
      <c r="B274" s="9">
        <v>20</v>
      </c>
      <c r="C274" s="21">
        <v>5.0999999999999996</v>
      </c>
      <c r="D274" s="25">
        <v>1.3337718577107003</v>
      </c>
      <c r="E274" s="11">
        <v>20</v>
      </c>
      <c r="F274" s="21">
        <v>5.65</v>
      </c>
      <c r="G274" s="21">
        <v>1.5985190514644287</v>
      </c>
      <c r="H274" s="11">
        <v>20</v>
      </c>
      <c r="I274" s="21">
        <v>4.3</v>
      </c>
      <c r="J274" s="21">
        <v>1.5927467172350906</v>
      </c>
      <c r="K274" s="11">
        <v>20</v>
      </c>
      <c r="L274" s="21">
        <v>5</v>
      </c>
      <c r="M274" s="21">
        <v>1.7167901505579042</v>
      </c>
      <c r="N274" s="11">
        <v>20</v>
      </c>
      <c r="O274" s="21">
        <v>4.8</v>
      </c>
      <c r="P274" s="21">
        <v>1.7947291248483563</v>
      </c>
      <c r="Q274" s="11">
        <v>20</v>
      </c>
      <c r="R274" s="21">
        <v>5</v>
      </c>
      <c r="S274" s="22">
        <v>1.6222142113076252</v>
      </c>
    </row>
    <row r="275" spans="1:19" ht="15" customHeight="1" thickBot="1">
      <c r="A275" s="4" t="s">
        <v>9</v>
      </c>
      <c r="B275" s="13">
        <v>130</v>
      </c>
      <c r="C275" s="23">
        <v>4.4076923076923054</v>
      </c>
      <c r="D275" s="23">
        <v>1.4397251775120401</v>
      </c>
      <c r="E275" s="15">
        <v>129</v>
      </c>
      <c r="F275" s="23">
        <v>5.6201550387596901</v>
      </c>
      <c r="G275" s="23">
        <v>1.3181058761629103</v>
      </c>
      <c r="H275" s="15">
        <v>131</v>
      </c>
      <c r="I275" s="23">
        <v>4.0763358778625944</v>
      </c>
      <c r="J275" s="23">
        <v>1.5962375021409998</v>
      </c>
      <c r="K275" s="15">
        <v>130</v>
      </c>
      <c r="L275" s="23">
        <v>5.0461538461538469</v>
      </c>
      <c r="M275" s="23">
        <v>1.3745276198382741</v>
      </c>
      <c r="N275" s="15">
        <v>130</v>
      </c>
      <c r="O275" s="23">
        <v>4.5999999999999988</v>
      </c>
      <c r="P275" s="23">
        <v>1.5330973866324427</v>
      </c>
      <c r="Q275" s="15">
        <v>128</v>
      </c>
      <c r="R275" s="23">
        <v>5.0312499999999973</v>
      </c>
      <c r="S275" s="24">
        <v>1.4414423004448742</v>
      </c>
    </row>
    <row r="276" spans="1:19" ht="15.75" thickTop="1"/>
    <row r="277" spans="1:19" ht="32.25" thickBot="1">
      <c r="A277" s="55" t="s">
        <v>273</v>
      </c>
      <c r="B277" s="55"/>
      <c r="C277" s="55"/>
      <c r="D277" s="55"/>
      <c r="E277" s="55"/>
    </row>
    <row r="278" spans="1:19">
      <c r="A278" s="376" t="s">
        <v>451</v>
      </c>
    </row>
    <row r="280" spans="1:19" ht="18" customHeight="1" thickBot="1">
      <c r="A280" s="333" t="s">
        <v>178</v>
      </c>
      <c r="B280" s="377"/>
      <c r="C280" s="377"/>
      <c r="D280" s="377"/>
      <c r="E280" s="377"/>
    </row>
    <row r="281" spans="1:19" ht="15" customHeight="1" thickTop="1" thickBot="1">
      <c r="A281" s="382" t="s">
        <v>455</v>
      </c>
      <c r="B281" s="337" t="s">
        <v>380</v>
      </c>
      <c r="C281" s="385"/>
      <c r="D281" s="386" t="s">
        <v>485</v>
      </c>
      <c r="E281" s="387"/>
    </row>
    <row r="282" spans="1:19" ht="15" customHeight="1" thickBot="1">
      <c r="A282" s="384"/>
      <c r="B282" s="390" t="s">
        <v>4</v>
      </c>
      <c r="C282" s="391" t="s">
        <v>5</v>
      </c>
      <c r="D282" s="391" t="s">
        <v>4</v>
      </c>
      <c r="E282" s="392" t="s">
        <v>5</v>
      </c>
    </row>
    <row r="283" spans="1:19" ht="15" customHeight="1" thickTop="1">
      <c r="A283" s="69" t="s">
        <v>6</v>
      </c>
      <c r="B283" s="70">
        <v>3</v>
      </c>
      <c r="C283" s="393">
        <v>0.75</v>
      </c>
      <c r="D283" s="72">
        <v>1</v>
      </c>
      <c r="E283" s="394">
        <v>0.25</v>
      </c>
    </row>
    <row r="284" spans="1:19" ht="24">
      <c r="A284" s="74" t="s">
        <v>7</v>
      </c>
      <c r="B284" s="75">
        <v>2</v>
      </c>
      <c r="C284" s="378">
        <v>1</v>
      </c>
      <c r="D284" s="77">
        <v>0</v>
      </c>
      <c r="E284" s="395">
        <v>0</v>
      </c>
    </row>
    <row r="285" spans="1:19" ht="24">
      <c r="A285" s="74" t="s">
        <v>8</v>
      </c>
      <c r="B285" s="75">
        <v>1</v>
      </c>
      <c r="C285" s="378">
        <v>0.33333333333333326</v>
      </c>
      <c r="D285" s="77">
        <v>2</v>
      </c>
      <c r="E285" s="395">
        <v>0.66666666666666652</v>
      </c>
    </row>
    <row r="286" spans="1:19" ht="15.75" thickBot="1">
      <c r="A286" s="79" t="s">
        <v>9</v>
      </c>
      <c r="B286" s="80">
        <v>6</v>
      </c>
      <c r="C286" s="396">
        <v>0.66666666666666652</v>
      </c>
      <c r="D286" s="82">
        <v>3</v>
      </c>
      <c r="E286" s="397">
        <v>0.33333333333333326</v>
      </c>
    </row>
    <row r="287" spans="1:19" ht="15.75" thickTop="1"/>
    <row r="289" spans="1:9" ht="23.25">
      <c r="A289" s="59" t="s">
        <v>275</v>
      </c>
    </row>
    <row r="290" spans="1:9">
      <c r="A290" s="376" t="s">
        <v>452</v>
      </c>
    </row>
    <row r="291" spans="1:9" ht="18" customHeight="1">
      <c r="A291" s="304" t="s">
        <v>181</v>
      </c>
      <c r="B291" s="304"/>
      <c r="C291" s="304"/>
      <c r="D291" s="304"/>
      <c r="E291" s="304"/>
      <c r="F291" s="304"/>
      <c r="G291" s="304"/>
      <c r="H291" s="304"/>
      <c r="I291" s="304"/>
    </row>
    <row r="292" spans="1:9" ht="15" customHeight="1">
      <c r="A292" s="305"/>
      <c r="B292" s="308" t="s">
        <v>182</v>
      </c>
      <c r="C292" s="309"/>
      <c r="D292" s="309"/>
      <c r="E292" s="309"/>
      <c r="F292" s="309"/>
      <c r="G292" s="309"/>
      <c r="H292" s="309"/>
      <c r="I292" s="310"/>
    </row>
    <row r="293" spans="1:9" ht="22.5" customHeight="1">
      <c r="A293" s="306"/>
      <c r="B293" s="311" t="s">
        <v>69</v>
      </c>
      <c r="C293" s="312"/>
      <c r="D293" s="312" t="s">
        <v>70</v>
      </c>
      <c r="E293" s="312"/>
      <c r="F293" s="312" t="s">
        <v>183</v>
      </c>
      <c r="G293" s="312"/>
      <c r="H293" s="312" t="s">
        <v>184</v>
      </c>
      <c r="I293" s="313"/>
    </row>
    <row r="294" spans="1:9" ht="15" customHeight="1">
      <c r="A294" s="307"/>
      <c r="B294" s="56" t="s">
        <v>4</v>
      </c>
      <c r="C294" s="57" t="s">
        <v>5</v>
      </c>
      <c r="D294" s="57" t="s">
        <v>4</v>
      </c>
      <c r="E294" s="57" t="s">
        <v>5</v>
      </c>
      <c r="F294" s="57" t="s">
        <v>4</v>
      </c>
      <c r="G294" s="57" t="s">
        <v>5</v>
      </c>
      <c r="H294" s="57" t="s">
        <v>4</v>
      </c>
      <c r="I294" s="58" t="s">
        <v>5</v>
      </c>
    </row>
    <row r="295" spans="1:9">
      <c r="A295" s="2" t="s">
        <v>6</v>
      </c>
      <c r="B295" s="5">
        <v>3</v>
      </c>
      <c r="C295" s="6">
        <v>1</v>
      </c>
      <c r="D295" s="7">
        <v>0</v>
      </c>
      <c r="E295" s="6">
        <v>0</v>
      </c>
      <c r="F295" s="7">
        <v>0</v>
      </c>
      <c r="G295" s="6">
        <v>0</v>
      </c>
      <c r="H295" s="7">
        <v>0</v>
      </c>
      <c r="I295" s="8">
        <v>0</v>
      </c>
    </row>
    <row r="296" spans="1:9" ht="24">
      <c r="A296" s="3" t="s">
        <v>7</v>
      </c>
      <c r="B296" s="9">
        <v>1</v>
      </c>
      <c r="C296" s="10">
        <v>0.5</v>
      </c>
      <c r="D296" s="11">
        <v>1</v>
      </c>
      <c r="E296" s="10">
        <v>0.5</v>
      </c>
      <c r="F296" s="11">
        <v>0</v>
      </c>
      <c r="G296" s="10">
        <v>0</v>
      </c>
      <c r="H296" s="11">
        <v>0</v>
      </c>
      <c r="I296" s="12">
        <v>0</v>
      </c>
    </row>
    <row r="297" spans="1:9" ht="24">
      <c r="A297" s="3" t="s">
        <v>8</v>
      </c>
      <c r="B297" s="9">
        <v>1</v>
      </c>
      <c r="C297" s="10">
        <v>1</v>
      </c>
      <c r="D297" s="11">
        <v>0</v>
      </c>
      <c r="E297" s="10">
        <v>0</v>
      </c>
      <c r="F297" s="11">
        <v>0</v>
      </c>
      <c r="G297" s="10">
        <v>0</v>
      </c>
      <c r="H297" s="11">
        <v>0</v>
      </c>
      <c r="I297" s="12">
        <v>0</v>
      </c>
    </row>
    <row r="298" spans="1:9" ht="15" customHeight="1">
      <c r="A298" s="4" t="s">
        <v>9</v>
      </c>
      <c r="B298" s="13">
        <v>5</v>
      </c>
      <c r="C298" s="14">
        <v>0.83333333333333326</v>
      </c>
      <c r="D298" s="15">
        <v>1</v>
      </c>
      <c r="E298" s="14">
        <v>0.16666666666666669</v>
      </c>
      <c r="F298" s="15">
        <v>0</v>
      </c>
      <c r="G298" s="14">
        <v>0</v>
      </c>
      <c r="H298" s="15">
        <v>0</v>
      </c>
      <c r="I298" s="16">
        <v>0</v>
      </c>
    </row>
    <row r="301" spans="1:9" ht="18">
      <c r="A301" s="1"/>
    </row>
    <row r="303" spans="1:9" ht="18" customHeight="1">
      <c r="A303" s="304" t="s">
        <v>185</v>
      </c>
      <c r="B303" s="304"/>
      <c r="C303" s="304"/>
      <c r="D303" s="304"/>
      <c r="E303" s="304"/>
      <c r="F303" s="304"/>
      <c r="G303" s="304"/>
      <c r="H303" s="304"/>
      <c r="I303" s="304"/>
    </row>
    <row r="304" spans="1:9" ht="15" customHeight="1">
      <c r="A304" s="305"/>
      <c r="B304" s="308" t="s">
        <v>186</v>
      </c>
      <c r="C304" s="309"/>
      <c r="D304" s="309"/>
      <c r="E304" s="309"/>
      <c r="F304" s="309"/>
      <c r="G304" s="309"/>
      <c r="H304" s="309"/>
      <c r="I304" s="310"/>
    </row>
    <row r="305" spans="1:25" ht="15" customHeight="1">
      <c r="A305" s="306"/>
      <c r="B305" s="311" t="s">
        <v>187</v>
      </c>
      <c r="C305" s="312"/>
      <c r="D305" s="312" t="s">
        <v>188</v>
      </c>
      <c r="E305" s="312"/>
      <c r="F305" s="312" t="s">
        <v>189</v>
      </c>
      <c r="G305" s="312"/>
      <c r="H305" s="312" t="s">
        <v>190</v>
      </c>
      <c r="I305" s="313"/>
    </row>
    <row r="306" spans="1:25" ht="15" customHeight="1">
      <c r="A306" s="307"/>
      <c r="B306" s="56" t="s">
        <v>4</v>
      </c>
      <c r="C306" s="57" t="s">
        <v>5</v>
      </c>
      <c r="D306" s="57" t="s">
        <v>4</v>
      </c>
      <c r="E306" s="57" t="s">
        <v>5</v>
      </c>
      <c r="F306" s="57" t="s">
        <v>4</v>
      </c>
      <c r="G306" s="57" t="s">
        <v>5</v>
      </c>
      <c r="H306" s="57" t="s">
        <v>4</v>
      </c>
      <c r="I306" s="58" t="s">
        <v>5</v>
      </c>
    </row>
    <row r="307" spans="1:25">
      <c r="A307" s="2" t="s">
        <v>6</v>
      </c>
      <c r="B307" s="5">
        <v>1</v>
      </c>
      <c r="C307" s="6">
        <v>0.33333333333333337</v>
      </c>
      <c r="D307" s="7">
        <v>0</v>
      </c>
      <c r="E307" s="6">
        <v>0</v>
      </c>
      <c r="F307" s="7">
        <v>2</v>
      </c>
      <c r="G307" s="6">
        <v>0.66666666666666674</v>
      </c>
      <c r="H307" s="7">
        <v>0</v>
      </c>
      <c r="I307" s="8">
        <v>0</v>
      </c>
    </row>
    <row r="308" spans="1:25" ht="24">
      <c r="A308" s="3" t="s">
        <v>7</v>
      </c>
      <c r="B308" s="9">
        <v>0</v>
      </c>
      <c r="C308" s="10">
        <v>0</v>
      </c>
      <c r="D308" s="11">
        <v>1</v>
      </c>
      <c r="E308" s="10">
        <v>0.5</v>
      </c>
      <c r="F308" s="11">
        <v>1</v>
      </c>
      <c r="G308" s="10">
        <v>0.5</v>
      </c>
      <c r="H308" s="11">
        <v>0</v>
      </c>
      <c r="I308" s="12">
        <v>0</v>
      </c>
    </row>
    <row r="309" spans="1:25" ht="24">
      <c r="A309" s="3" t="s">
        <v>8</v>
      </c>
      <c r="B309" s="9">
        <v>1</v>
      </c>
      <c r="C309" s="10">
        <v>1</v>
      </c>
      <c r="D309" s="11">
        <v>0</v>
      </c>
      <c r="E309" s="10">
        <v>0</v>
      </c>
      <c r="F309" s="11">
        <v>0</v>
      </c>
      <c r="G309" s="10">
        <v>0</v>
      </c>
      <c r="H309" s="11">
        <v>0</v>
      </c>
      <c r="I309" s="12">
        <v>0</v>
      </c>
    </row>
    <row r="310" spans="1:25" ht="15" customHeight="1">
      <c r="A310" s="4" t="s">
        <v>9</v>
      </c>
      <c r="B310" s="13">
        <v>2</v>
      </c>
      <c r="C310" s="14">
        <v>0.33333333333333337</v>
      </c>
      <c r="D310" s="15">
        <v>1</v>
      </c>
      <c r="E310" s="14">
        <v>0.16666666666666669</v>
      </c>
      <c r="F310" s="15">
        <v>3</v>
      </c>
      <c r="G310" s="14">
        <v>0.5</v>
      </c>
      <c r="H310" s="15">
        <v>0</v>
      </c>
      <c r="I310" s="16">
        <v>0</v>
      </c>
    </row>
    <row r="313" spans="1:25" ht="18">
      <c r="A313" s="1"/>
    </row>
    <row r="316" spans="1:25" ht="18" customHeight="1">
      <c r="A316" s="304" t="s">
        <v>191</v>
      </c>
      <c r="B316" s="304"/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  <c r="O316" s="304"/>
      <c r="P316" s="304"/>
      <c r="Q316" s="304"/>
      <c r="R316" s="304"/>
      <c r="S316" s="304"/>
      <c r="T316" s="304"/>
      <c r="U316" s="304"/>
      <c r="V316" s="304"/>
      <c r="W316" s="304"/>
      <c r="X316" s="304"/>
      <c r="Y316" s="304"/>
    </row>
    <row r="317" spans="1:25" ht="27.95" customHeight="1">
      <c r="A317" s="305"/>
      <c r="B317" s="308" t="s">
        <v>192</v>
      </c>
      <c r="C317" s="309"/>
      <c r="D317" s="309" t="s">
        <v>193</v>
      </c>
      <c r="E317" s="309"/>
      <c r="F317" s="309" t="s">
        <v>194</v>
      </c>
      <c r="G317" s="309"/>
      <c r="H317" s="309" t="s">
        <v>195</v>
      </c>
      <c r="I317" s="309"/>
      <c r="J317" s="309" t="s">
        <v>196</v>
      </c>
      <c r="K317" s="309"/>
      <c r="L317" s="309" t="s">
        <v>197</v>
      </c>
      <c r="M317" s="309"/>
      <c r="N317" s="309" t="s">
        <v>198</v>
      </c>
      <c r="O317" s="309"/>
      <c r="P317" s="309" t="s">
        <v>199</v>
      </c>
      <c r="Q317" s="309"/>
      <c r="R317" s="309" t="s">
        <v>200</v>
      </c>
      <c r="S317" s="309"/>
      <c r="T317" s="309" t="s">
        <v>45</v>
      </c>
      <c r="U317" s="309"/>
      <c r="V317" s="309" t="s">
        <v>201</v>
      </c>
      <c r="W317" s="309"/>
      <c r="X317" s="309" t="s">
        <v>46</v>
      </c>
      <c r="Y317" s="310"/>
    </row>
    <row r="318" spans="1:25" ht="15" customHeight="1">
      <c r="A318" s="306"/>
      <c r="B318" s="311" t="s">
        <v>112</v>
      </c>
      <c r="C318" s="312"/>
      <c r="D318" s="312" t="s">
        <v>26</v>
      </c>
      <c r="E318" s="312"/>
      <c r="F318" s="312" t="s">
        <v>26</v>
      </c>
      <c r="G318" s="312"/>
      <c r="H318" s="312" t="s">
        <v>26</v>
      </c>
      <c r="I318" s="312"/>
      <c r="J318" s="312" t="s">
        <v>26</v>
      </c>
      <c r="K318" s="312"/>
      <c r="L318" s="312" t="s">
        <v>26</v>
      </c>
      <c r="M318" s="312"/>
      <c r="N318" s="312" t="s">
        <v>26</v>
      </c>
      <c r="O318" s="312"/>
      <c r="P318" s="312" t="s">
        <v>26</v>
      </c>
      <c r="Q318" s="312"/>
      <c r="R318" s="312" t="s">
        <v>26</v>
      </c>
      <c r="S318" s="312"/>
      <c r="T318" s="312" t="s">
        <v>26</v>
      </c>
      <c r="U318" s="312"/>
      <c r="V318" s="312" t="s">
        <v>26</v>
      </c>
      <c r="W318" s="312"/>
      <c r="X318" s="312" t="s">
        <v>26</v>
      </c>
      <c r="Y318" s="313"/>
    </row>
    <row r="319" spans="1:25" ht="15" customHeight="1" thickBot="1">
      <c r="A319" s="307"/>
      <c r="B319" s="56" t="s">
        <v>4</v>
      </c>
      <c r="C319" s="140" t="s">
        <v>5</v>
      </c>
      <c r="D319" s="57" t="s">
        <v>4</v>
      </c>
      <c r="E319" s="57" t="s">
        <v>5</v>
      </c>
      <c r="F319" s="57" t="s">
        <v>4</v>
      </c>
      <c r="G319" s="57" t="s">
        <v>5</v>
      </c>
      <c r="H319" s="57" t="s">
        <v>4</v>
      </c>
      <c r="I319" s="57" t="s">
        <v>5</v>
      </c>
      <c r="J319" s="57" t="s">
        <v>4</v>
      </c>
      <c r="K319" s="57" t="s">
        <v>5</v>
      </c>
      <c r="L319" s="57" t="s">
        <v>4</v>
      </c>
      <c r="M319" s="57" t="s">
        <v>5</v>
      </c>
      <c r="N319" s="57" t="s">
        <v>4</v>
      </c>
      <c r="O319" s="57" t="s">
        <v>5</v>
      </c>
      <c r="P319" s="57" t="s">
        <v>4</v>
      </c>
      <c r="Q319" s="57" t="s">
        <v>5</v>
      </c>
      <c r="R319" s="57" t="s">
        <v>4</v>
      </c>
      <c r="S319" s="57" t="s">
        <v>5</v>
      </c>
      <c r="T319" s="57" t="s">
        <v>4</v>
      </c>
      <c r="U319" s="57" t="s">
        <v>5</v>
      </c>
      <c r="V319" s="57" t="s">
        <v>4</v>
      </c>
      <c r="W319" s="57" t="s">
        <v>5</v>
      </c>
      <c r="X319" s="57" t="s">
        <v>4</v>
      </c>
      <c r="Y319" s="58" t="s">
        <v>5</v>
      </c>
    </row>
    <row r="320" spans="1:25" ht="15.75" thickTop="1">
      <c r="A320" s="2" t="s">
        <v>6</v>
      </c>
      <c r="B320" s="5">
        <v>1</v>
      </c>
      <c r="C320" s="6">
        <f>B320/SUM(B320,D320,F320,H320,J320,L320,N320,P320,R320,T320,V320,X320)</f>
        <v>0.14285714285714285</v>
      </c>
      <c r="D320" s="7">
        <v>0</v>
      </c>
      <c r="E320" s="6">
        <f>D320/SUM(B320,D320,F320,H320,J320,L320,N320,P320,R320,T320,V320,X320)</f>
        <v>0</v>
      </c>
      <c r="F320" s="7">
        <v>0</v>
      </c>
      <c r="G320" s="6">
        <v>0</v>
      </c>
      <c r="H320" s="7">
        <v>0</v>
      </c>
      <c r="I320" s="6">
        <v>0</v>
      </c>
      <c r="J320" s="7">
        <v>1</v>
      </c>
      <c r="K320" s="6">
        <f>J320/SUM(B320,D320,F320,H320,J320,L320,N320,P320,R320,T320,V320,X320)</f>
        <v>0.14285714285714285</v>
      </c>
      <c r="L320" s="7">
        <v>0</v>
      </c>
      <c r="M320" s="6">
        <v>0</v>
      </c>
      <c r="N320" s="7">
        <v>2</v>
      </c>
      <c r="O320" s="6">
        <f>N320/SUM(B320,D320,F320,H320,J320,L320,N320,P320,R320,T320,V320,X320)</f>
        <v>0.2857142857142857</v>
      </c>
      <c r="P320" s="7">
        <v>0</v>
      </c>
      <c r="Q320" s="6">
        <v>0</v>
      </c>
      <c r="R320" s="7">
        <v>0</v>
      </c>
      <c r="S320" s="6">
        <v>0</v>
      </c>
      <c r="T320" s="7">
        <v>3</v>
      </c>
      <c r="U320" s="6">
        <f>T320/SUM(X320,V320,T320,R320,P320,N320,L320,J320,H320,F320,D320,B320)</f>
        <v>0.42857142857142855</v>
      </c>
      <c r="V320" s="7">
        <v>0</v>
      </c>
      <c r="W320" s="6">
        <f>V320/SUM(X320,V320,T320,R320,P320,N320,L320,J320,H320,F320,D320,B320)</f>
        <v>0</v>
      </c>
      <c r="X320" s="7">
        <v>0</v>
      </c>
      <c r="Y320" s="8">
        <v>0</v>
      </c>
    </row>
    <row r="321" spans="1:29" ht="24">
      <c r="A321" s="3" t="s">
        <v>7</v>
      </c>
      <c r="B321" s="9">
        <v>1</v>
      </c>
      <c r="C321" s="141">
        <f t="shared" ref="C321:C323" si="24">B321/SUM(B321,D321,F321,H321,J321,L321,N321,P321,R321,T321,V321,X321)</f>
        <v>0.16666666666666666</v>
      </c>
      <c r="D321" s="11">
        <v>2</v>
      </c>
      <c r="E321" s="141">
        <f t="shared" ref="E321:E323" si="25">D321/SUM(B321,D321,F321,H321,J321,L321,N321,P321,R321,T321,V321,X321)</f>
        <v>0.33333333333333331</v>
      </c>
      <c r="F321" s="11">
        <v>0</v>
      </c>
      <c r="G321" s="10">
        <v>0</v>
      </c>
      <c r="H321" s="11">
        <v>0</v>
      </c>
      <c r="I321" s="10">
        <v>0</v>
      </c>
      <c r="J321" s="11">
        <v>1</v>
      </c>
      <c r="K321" s="141">
        <f t="shared" ref="K321:K323" si="26">J321/SUM(B321,D321,F321,H321,J321,L321,N321,P321,R321,T321,V321,X321)</f>
        <v>0.16666666666666666</v>
      </c>
      <c r="L321" s="11">
        <v>0</v>
      </c>
      <c r="M321" s="10">
        <v>0</v>
      </c>
      <c r="N321" s="11">
        <v>1</v>
      </c>
      <c r="O321" s="141">
        <f t="shared" ref="O321:O323" si="27">N321/SUM(B321,D321,F321,H321,J321,L321,N321,P321,R321,T321,V321,X321)</f>
        <v>0.16666666666666666</v>
      </c>
      <c r="P321" s="11">
        <v>0</v>
      </c>
      <c r="Q321" s="10">
        <v>0</v>
      </c>
      <c r="R321" s="11">
        <v>0</v>
      </c>
      <c r="S321" s="10">
        <v>0</v>
      </c>
      <c r="T321" s="11">
        <v>1</v>
      </c>
      <c r="U321" s="141">
        <f t="shared" ref="U321:U323" si="28">T321/SUM(X321,V321,T321,R321,P321,N321,L321,J321,H321,F321,D321,B321)</f>
        <v>0.16666666666666666</v>
      </c>
      <c r="V321" s="11">
        <v>0</v>
      </c>
      <c r="W321" s="141">
        <f t="shared" ref="W321:W323" si="29">V321/SUM(X321,V321,T321,R321,P321,N321,L321,J321,H321,F321,D321,B321)</f>
        <v>0</v>
      </c>
      <c r="X321" s="11">
        <v>0</v>
      </c>
      <c r="Y321" s="12">
        <v>0</v>
      </c>
    </row>
    <row r="322" spans="1:29" ht="24">
      <c r="A322" s="3" t="s">
        <v>8</v>
      </c>
      <c r="B322" s="9">
        <v>1</v>
      </c>
      <c r="C322" s="141">
        <f t="shared" si="24"/>
        <v>0.16666666666666666</v>
      </c>
      <c r="D322" s="11">
        <v>1</v>
      </c>
      <c r="E322" s="141">
        <f t="shared" si="25"/>
        <v>0.16666666666666666</v>
      </c>
      <c r="F322" s="11">
        <v>0</v>
      </c>
      <c r="G322" s="10">
        <v>0</v>
      </c>
      <c r="H322" s="11">
        <v>0</v>
      </c>
      <c r="I322" s="10">
        <v>0</v>
      </c>
      <c r="J322" s="11">
        <v>1</v>
      </c>
      <c r="K322" s="141">
        <f t="shared" si="26"/>
        <v>0.16666666666666666</v>
      </c>
      <c r="L322" s="11">
        <v>0</v>
      </c>
      <c r="M322" s="10">
        <v>0</v>
      </c>
      <c r="N322" s="11">
        <v>1</v>
      </c>
      <c r="O322" s="141">
        <f t="shared" si="27"/>
        <v>0.16666666666666666</v>
      </c>
      <c r="P322" s="11">
        <v>0</v>
      </c>
      <c r="Q322" s="10">
        <v>0</v>
      </c>
      <c r="R322" s="11">
        <v>0</v>
      </c>
      <c r="S322" s="10">
        <v>0</v>
      </c>
      <c r="T322" s="11">
        <v>1</v>
      </c>
      <c r="U322" s="141">
        <f t="shared" si="28"/>
        <v>0.16666666666666666</v>
      </c>
      <c r="V322" s="11">
        <v>1</v>
      </c>
      <c r="W322" s="141">
        <f t="shared" si="29"/>
        <v>0.16666666666666666</v>
      </c>
      <c r="X322" s="11">
        <v>0</v>
      </c>
      <c r="Y322" s="12">
        <v>0</v>
      </c>
    </row>
    <row r="323" spans="1:29" ht="15" customHeight="1" thickBot="1">
      <c r="A323" s="4" t="s">
        <v>9</v>
      </c>
      <c r="B323" s="13">
        <v>3</v>
      </c>
      <c r="C323" s="142">
        <f t="shared" si="24"/>
        <v>0.15789473684210525</v>
      </c>
      <c r="D323" s="15">
        <v>3</v>
      </c>
      <c r="E323" s="142">
        <f t="shared" si="25"/>
        <v>0.15789473684210525</v>
      </c>
      <c r="F323" s="15">
        <v>0</v>
      </c>
      <c r="G323" s="14">
        <v>0</v>
      </c>
      <c r="H323" s="15">
        <v>0</v>
      </c>
      <c r="I323" s="14">
        <v>0</v>
      </c>
      <c r="J323" s="15">
        <v>3</v>
      </c>
      <c r="K323" s="142">
        <f t="shared" si="26"/>
        <v>0.15789473684210525</v>
      </c>
      <c r="L323" s="15">
        <v>0</v>
      </c>
      <c r="M323" s="14">
        <v>0</v>
      </c>
      <c r="N323" s="15">
        <v>4</v>
      </c>
      <c r="O323" s="142">
        <f t="shared" si="27"/>
        <v>0.21052631578947367</v>
      </c>
      <c r="P323" s="15">
        <v>0</v>
      </c>
      <c r="Q323" s="14">
        <v>0</v>
      </c>
      <c r="R323" s="15">
        <v>0</v>
      </c>
      <c r="S323" s="14">
        <v>0</v>
      </c>
      <c r="T323" s="15">
        <v>5</v>
      </c>
      <c r="U323" s="142">
        <f t="shared" si="28"/>
        <v>0.26315789473684209</v>
      </c>
      <c r="V323" s="15">
        <v>1</v>
      </c>
      <c r="W323" s="142">
        <f t="shared" si="29"/>
        <v>5.2631578947368418E-2</v>
      </c>
      <c r="X323" s="15">
        <v>0</v>
      </c>
      <c r="Y323" s="16">
        <v>0</v>
      </c>
    </row>
    <row r="324" spans="1:29" ht="15.75" thickTop="1"/>
    <row r="326" spans="1:29" ht="18">
      <c r="A326" s="1"/>
    </row>
    <row r="328" spans="1:29" ht="18" customHeight="1" thickBot="1">
      <c r="A328" s="333" t="s">
        <v>202</v>
      </c>
      <c r="B328" s="377"/>
      <c r="C328" s="377"/>
      <c r="D328" s="377"/>
      <c r="E328" s="377"/>
      <c r="F328" s="377"/>
      <c r="G328" s="377"/>
      <c r="H328" s="377"/>
      <c r="I328" s="377"/>
      <c r="J328" s="377"/>
      <c r="K328" s="377"/>
      <c r="L328" s="377"/>
      <c r="M328" s="377"/>
      <c r="N328" s="377"/>
      <c r="O328" s="377"/>
      <c r="P328" s="377"/>
      <c r="Q328" s="333"/>
      <c r="R328" s="377"/>
      <c r="S328" s="377"/>
      <c r="T328" s="377"/>
      <c r="U328" s="377"/>
      <c r="V328" s="377"/>
      <c r="W328" s="377"/>
      <c r="X328" s="377"/>
      <c r="Y328" s="377"/>
      <c r="Z328" s="377"/>
      <c r="AA328" s="377"/>
      <c r="AB328" s="377"/>
      <c r="AC328" s="398"/>
    </row>
    <row r="329" spans="1:29" ht="53.25" customHeight="1" thickTop="1">
      <c r="A329" s="305" t="s">
        <v>455</v>
      </c>
      <c r="B329" s="308" t="s">
        <v>203</v>
      </c>
      <c r="C329" s="309"/>
      <c r="D329" s="309"/>
      <c r="E329" s="309" t="s">
        <v>204</v>
      </c>
      <c r="F329" s="309"/>
      <c r="G329" s="309"/>
      <c r="H329" s="309" t="s">
        <v>205</v>
      </c>
      <c r="I329" s="309"/>
      <c r="J329" s="309"/>
      <c r="K329" s="309" t="s">
        <v>206</v>
      </c>
      <c r="L329" s="309"/>
      <c r="M329" s="309"/>
      <c r="N329" s="309" t="s">
        <v>207</v>
      </c>
      <c r="O329" s="309"/>
      <c r="P329" s="309"/>
      <c r="Q329" s="309" t="s">
        <v>208</v>
      </c>
      <c r="R329" s="309"/>
      <c r="S329" s="309"/>
      <c r="T329" s="309" t="s">
        <v>209</v>
      </c>
      <c r="U329" s="309"/>
      <c r="V329" s="309"/>
      <c r="W329" s="309" t="s">
        <v>210</v>
      </c>
      <c r="X329" s="309"/>
      <c r="Y329" s="309"/>
      <c r="Z329" s="309" t="s">
        <v>211</v>
      </c>
      <c r="AA329" s="309"/>
      <c r="AB329" s="399"/>
      <c r="AC329" s="398"/>
    </row>
    <row r="330" spans="1:29" ht="15" customHeight="1" thickBot="1">
      <c r="A330" s="307"/>
      <c r="B330" s="56" t="s">
        <v>4</v>
      </c>
      <c r="C330" s="57" t="s">
        <v>148</v>
      </c>
      <c r="D330" s="57" t="s">
        <v>149</v>
      </c>
      <c r="E330" s="57" t="s">
        <v>4</v>
      </c>
      <c r="F330" s="57" t="s">
        <v>148</v>
      </c>
      <c r="G330" s="57" t="s">
        <v>149</v>
      </c>
      <c r="H330" s="57" t="s">
        <v>4</v>
      </c>
      <c r="I330" s="57" t="s">
        <v>148</v>
      </c>
      <c r="J330" s="57" t="s">
        <v>149</v>
      </c>
      <c r="K330" s="57" t="s">
        <v>4</v>
      </c>
      <c r="L330" s="57" t="s">
        <v>148</v>
      </c>
      <c r="M330" s="57" t="s">
        <v>149</v>
      </c>
      <c r="N330" s="57" t="s">
        <v>4</v>
      </c>
      <c r="O330" s="57" t="s">
        <v>148</v>
      </c>
      <c r="P330" s="57" t="s">
        <v>149</v>
      </c>
      <c r="Q330" s="57" t="s">
        <v>4</v>
      </c>
      <c r="R330" s="57" t="s">
        <v>148</v>
      </c>
      <c r="S330" s="57" t="s">
        <v>149</v>
      </c>
      <c r="T330" s="57" t="s">
        <v>4</v>
      </c>
      <c r="U330" s="57" t="s">
        <v>148</v>
      </c>
      <c r="V330" s="57" t="s">
        <v>149</v>
      </c>
      <c r="W330" s="57" t="s">
        <v>4</v>
      </c>
      <c r="X330" s="57" t="s">
        <v>148</v>
      </c>
      <c r="Y330" s="57" t="s">
        <v>149</v>
      </c>
      <c r="Z330" s="57" t="s">
        <v>4</v>
      </c>
      <c r="AA330" s="57" t="s">
        <v>148</v>
      </c>
      <c r="AB330" s="400" t="s">
        <v>149</v>
      </c>
      <c r="AC330" s="398"/>
    </row>
    <row r="331" spans="1:29" ht="15.75" thickTop="1">
      <c r="A331" s="2" t="s">
        <v>6</v>
      </c>
      <c r="B331" s="5">
        <v>3</v>
      </c>
      <c r="C331" s="19">
        <v>2.3333333333333335</v>
      </c>
      <c r="D331" s="19">
        <v>1.5275252316519465</v>
      </c>
      <c r="E331" s="7">
        <v>3</v>
      </c>
      <c r="F331" s="19">
        <v>1.6666666666666667</v>
      </c>
      <c r="G331" s="19">
        <v>1.1547005383792515</v>
      </c>
      <c r="H331" s="7">
        <v>3</v>
      </c>
      <c r="I331" s="19">
        <v>5.333333333333333</v>
      </c>
      <c r="J331" s="19">
        <v>0.57735026918962573</v>
      </c>
      <c r="K331" s="7">
        <v>3</v>
      </c>
      <c r="L331" s="19">
        <v>4</v>
      </c>
      <c r="M331" s="19">
        <v>2.6457513110645907</v>
      </c>
      <c r="N331" s="7">
        <v>3</v>
      </c>
      <c r="O331" s="19">
        <v>4.333333333333333</v>
      </c>
      <c r="P331" s="19">
        <v>2.8867513459481287</v>
      </c>
      <c r="Q331" s="7">
        <v>3</v>
      </c>
      <c r="R331" s="19">
        <v>4</v>
      </c>
      <c r="S331" s="19">
        <v>2.6457513110645907</v>
      </c>
      <c r="T331" s="7">
        <v>3</v>
      </c>
      <c r="U331" s="19">
        <v>4.333333333333333</v>
      </c>
      <c r="V331" s="19">
        <v>2.0816659994661326</v>
      </c>
      <c r="W331" s="7">
        <v>3</v>
      </c>
      <c r="X331" s="19">
        <v>1</v>
      </c>
      <c r="Y331" s="19">
        <v>0</v>
      </c>
      <c r="Z331" s="7">
        <v>3</v>
      </c>
      <c r="AA331" s="19">
        <v>3</v>
      </c>
      <c r="AB331" s="401">
        <v>2.6457513110645907</v>
      </c>
      <c r="AC331" s="398"/>
    </row>
    <row r="332" spans="1:29" ht="24">
      <c r="A332" s="3" t="s">
        <v>7</v>
      </c>
      <c r="B332" s="9">
        <v>2</v>
      </c>
      <c r="C332" s="21">
        <v>3.5</v>
      </c>
      <c r="D332" s="25">
        <v>2.1213203435596424</v>
      </c>
      <c r="E332" s="11">
        <v>2</v>
      </c>
      <c r="F332" s="21">
        <v>3</v>
      </c>
      <c r="G332" s="21">
        <v>1.4142135623730951</v>
      </c>
      <c r="H332" s="11">
        <v>2</v>
      </c>
      <c r="I332" s="21">
        <v>4.5</v>
      </c>
      <c r="J332" s="21">
        <v>2.1213203435596424</v>
      </c>
      <c r="K332" s="11">
        <v>2</v>
      </c>
      <c r="L332" s="21">
        <v>6</v>
      </c>
      <c r="M332" s="21">
        <v>0</v>
      </c>
      <c r="N332" s="11">
        <v>2</v>
      </c>
      <c r="O332" s="21">
        <v>3.5</v>
      </c>
      <c r="P332" s="21">
        <v>2.1213203435596424</v>
      </c>
      <c r="Q332" s="11">
        <v>2</v>
      </c>
      <c r="R332" s="21">
        <v>5</v>
      </c>
      <c r="S332" s="21">
        <v>0</v>
      </c>
      <c r="T332" s="11">
        <v>2</v>
      </c>
      <c r="U332" s="21">
        <v>3.5</v>
      </c>
      <c r="V332" s="21">
        <v>3.5355339059327378</v>
      </c>
      <c r="W332" s="11">
        <v>2</v>
      </c>
      <c r="X332" s="21">
        <v>1.5</v>
      </c>
      <c r="Y332" s="21">
        <v>0.70710678118654757</v>
      </c>
      <c r="Z332" s="11">
        <v>2</v>
      </c>
      <c r="AA332" s="21">
        <v>2</v>
      </c>
      <c r="AB332" s="402">
        <v>1.4142135623730951</v>
      </c>
      <c r="AC332" s="398"/>
    </row>
    <row r="333" spans="1:29" ht="24">
      <c r="A333" s="3" t="s">
        <v>8</v>
      </c>
      <c r="B333" s="9">
        <v>1</v>
      </c>
      <c r="C333" s="21">
        <v>1</v>
      </c>
      <c r="D333" s="25" t="s">
        <v>486</v>
      </c>
      <c r="E333" s="11">
        <v>1</v>
      </c>
      <c r="F333" s="21">
        <v>4</v>
      </c>
      <c r="G333" s="21" t="s">
        <v>486</v>
      </c>
      <c r="H333" s="11">
        <v>1</v>
      </c>
      <c r="I333" s="21">
        <v>4</v>
      </c>
      <c r="J333" s="21" t="s">
        <v>486</v>
      </c>
      <c r="K333" s="11">
        <v>1</v>
      </c>
      <c r="L333" s="21">
        <v>5</v>
      </c>
      <c r="M333" s="21" t="s">
        <v>486</v>
      </c>
      <c r="N333" s="11">
        <v>1</v>
      </c>
      <c r="O333" s="21">
        <v>3</v>
      </c>
      <c r="P333" s="21" t="s">
        <v>486</v>
      </c>
      <c r="Q333" s="11">
        <v>1</v>
      </c>
      <c r="R333" s="21">
        <v>4</v>
      </c>
      <c r="S333" s="21" t="s">
        <v>486</v>
      </c>
      <c r="T333" s="11">
        <v>1</v>
      </c>
      <c r="U333" s="21">
        <v>4</v>
      </c>
      <c r="V333" s="21" t="s">
        <v>486</v>
      </c>
      <c r="W333" s="11">
        <v>1</v>
      </c>
      <c r="X333" s="21">
        <v>1</v>
      </c>
      <c r="Y333" s="21" t="s">
        <v>486</v>
      </c>
      <c r="Z333" s="11">
        <v>1</v>
      </c>
      <c r="AA333" s="21">
        <v>4</v>
      </c>
      <c r="AB333" s="402" t="s">
        <v>486</v>
      </c>
      <c r="AC333" s="398"/>
    </row>
    <row r="334" spans="1:29" ht="15" customHeight="1" thickBot="1">
      <c r="A334" s="4" t="s">
        <v>9</v>
      </c>
      <c r="B334" s="13">
        <v>6</v>
      </c>
      <c r="C334" s="23">
        <v>2.5</v>
      </c>
      <c r="D334" s="23">
        <v>1.6431676725154984</v>
      </c>
      <c r="E334" s="15">
        <v>6</v>
      </c>
      <c r="F334" s="23">
        <v>2.5</v>
      </c>
      <c r="G334" s="23">
        <v>1.3784048752090221</v>
      </c>
      <c r="H334" s="15">
        <v>6</v>
      </c>
      <c r="I334" s="23">
        <v>4.833333333333333</v>
      </c>
      <c r="J334" s="23">
        <v>1.169045194450012</v>
      </c>
      <c r="K334" s="15">
        <v>6</v>
      </c>
      <c r="L334" s="23">
        <v>4.833333333333333</v>
      </c>
      <c r="M334" s="23">
        <v>1.9407902170679516</v>
      </c>
      <c r="N334" s="15">
        <v>6</v>
      </c>
      <c r="O334" s="23">
        <v>3.8333333333333335</v>
      </c>
      <c r="P334" s="23">
        <v>2.1369760566432805</v>
      </c>
      <c r="Q334" s="15">
        <v>6</v>
      </c>
      <c r="R334" s="23">
        <v>4.3333333333333339</v>
      </c>
      <c r="S334" s="23">
        <v>1.7511900715418263</v>
      </c>
      <c r="T334" s="15">
        <v>6</v>
      </c>
      <c r="U334" s="23">
        <v>4</v>
      </c>
      <c r="V334" s="23">
        <v>2.0976176963403033</v>
      </c>
      <c r="W334" s="15">
        <v>6</v>
      </c>
      <c r="X334" s="23">
        <v>1.1666666666666665</v>
      </c>
      <c r="Y334" s="23">
        <v>0.40824829046386302</v>
      </c>
      <c r="Z334" s="15">
        <v>6</v>
      </c>
      <c r="AA334" s="23">
        <v>2.8333333333333335</v>
      </c>
      <c r="AB334" s="403">
        <v>1.9407902170679516</v>
      </c>
      <c r="AC334" s="398"/>
    </row>
    <row r="335" spans="1:29" ht="15.75" thickTop="1"/>
    <row r="337" spans="1:10" ht="23.25">
      <c r="A337" s="59" t="s">
        <v>276</v>
      </c>
    </row>
    <row r="338" spans="1:10">
      <c r="A338" s="376" t="s">
        <v>453</v>
      </c>
    </row>
    <row r="339" spans="1:10" ht="18" customHeight="1">
      <c r="A339" s="304" t="s">
        <v>212</v>
      </c>
      <c r="B339" s="304"/>
      <c r="C339" s="304"/>
      <c r="D339" s="304"/>
      <c r="E339" s="304"/>
      <c r="F339" s="304"/>
      <c r="G339" s="304"/>
    </row>
    <row r="340" spans="1:10" ht="15" customHeight="1">
      <c r="A340" s="305"/>
      <c r="B340" s="308" t="s">
        <v>213</v>
      </c>
      <c r="C340" s="309"/>
      <c r="D340" s="309"/>
      <c r="E340" s="309"/>
      <c r="F340" s="309"/>
      <c r="G340" s="310"/>
    </row>
    <row r="341" spans="1:10" ht="25.5" customHeight="1">
      <c r="A341" s="306"/>
      <c r="B341" s="311" t="s">
        <v>214</v>
      </c>
      <c r="C341" s="312"/>
      <c r="D341" s="312" t="s">
        <v>215</v>
      </c>
      <c r="E341" s="312"/>
      <c r="F341" s="312" t="s">
        <v>46</v>
      </c>
      <c r="G341" s="313"/>
    </row>
    <row r="342" spans="1:10" ht="15" customHeight="1">
      <c r="A342" s="307"/>
      <c r="B342" s="56" t="s">
        <v>4</v>
      </c>
      <c r="C342" s="57" t="s">
        <v>5</v>
      </c>
      <c r="D342" s="57" t="s">
        <v>4</v>
      </c>
      <c r="E342" s="57" t="s">
        <v>5</v>
      </c>
      <c r="F342" s="57" t="s">
        <v>4</v>
      </c>
      <c r="G342" s="58" t="s">
        <v>5</v>
      </c>
    </row>
    <row r="343" spans="1:10">
      <c r="A343" s="2" t="s">
        <v>6</v>
      </c>
      <c r="B343" s="5">
        <v>1</v>
      </c>
      <c r="C343" s="6">
        <v>1</v>
      </c>
      <c r="D343" s="7">
        <v>0</v>
      </c>
      <c r="E343" s="6">
        <v>0</v>
      </c>
      <c r="F343" s="7">
        <v>0</v>
      </c>
      <c r="G343" s="8">
        <v>0</v>
      </c>
    </row>
    <row r="344" spans="1:10" ht="24">
      <c r="A344" s="3" t="s">
        <v>8</v>
      </c>
      <c r="B344" s="9">
        <v>0</v>
      </c>
      <c r="C344" s="10">
        <v>0</v>
      </c>
      <c r="D344" s="11">
        <v>0</v>
      </c>
      <c r="E344" s="10">
        <v>0</v>
      </c>
      <c r="F344" s="11">
        <v>2</v>
      </c>
      <c r="G344" s="12">
        <v>1</v>
      </c>
    </row>
    <row r="345" spans="1:10" ht="15" customHeight="1">
      <c r="A345" s="4" t="s">
        <v>9</v>
      </c>
      <c r="B345" s="13">
        <v>1</v>
      </c>
      <c r="C345" s="14">
        <v>0.33333333333333337</v>
      </c>
      <c r="D345" s="15">
        <v>0</v>
      </c>
      <c r="E345" s="14">
        <v>0</v>
      </c>
      <c r="F345" s="15">
        <v>2</v>
      </c>
      <c r="G345" s="16">
        <v>0.66666666666666674</v>
      </c>
    </row>
    <row r="348" spans="1:10" ht="32.25" thickBot="1">
      <c r="A348" s="55" t="s">
        <v>277</v>
      </c>
      <c r="B348" s="55"/>
      <c r="C348" s="55"/>
      <c r="D348" s="55"/>
      <c r="E348" s="55"/>
      <c r="F348" s="55"/>
      <c r="G348" s="55"/>
      <c r="H348" s="55"/>
      <c r="I348" s="55"/>
      <c r="J348" s="55"/>
    </row>
    <row r="350" spans="1:10" ht="18" customHeight="1">
      <c r="A350" s="304" t="s">
        <v>216</v>
      </c>
      <c r="B350" s="304"/>
      <c r="C350" s="304"/>
      <c r="D350" s="304"/>
      <c r="E350" s="304"/>
      <c r="F350" s="304"/>
      <c r="G350" s="304"/>
      <c r="H350" s="304"/>
      <c r="I350" s="304"/>
    </row>
    <row r="351" spans="1:10" ht="15" customHeight="1">
      <c r="A351" s="305"/>
      <c r="B351" s="308" t="s">
        <v>217</v>
      </c>
      <c r="C351" s="309"/>
      <c r="D351" s="309"/>
      <c r="E351" s="309"/>
      <c r="F351" s="309" t="s">
        <v>218</v>
      </c>
      <c r="G351" s="309"/>
      <c r="H351" s="309"/>
      <c r="I351" s="310"/>
    </row>
    <row r="352" spans="1:10" ht="15" customHeight="1">
      <c r="A352" s="306"/>
      <c r="B352" s="311" t="s">
        <v>111</v>
      </c>
      <c r="C352" s="312"/>
      <c r="D352" s="312" t="s">
        <v>112</v>
      </c>
      <c r="E352" s="312"/>
      <c r="F352" s="312" t="s">
        <v>111</v>
      </c>
      <c r="G352" s="312"/>
      <c r="H352" s="312" t="s">
        <v>112</v>
      </c>
      <c r="I352" s="313"/>
    </row>
    <row r="353" spans="1:17" ht="15" customHeight="1">
      <c r="A353" s="307"/>
      <c r="B353" s="56" t="s">
        <v>4</v>
      </c>
      <c r="C353" s="57" t="s">
        <v>5</v>
      </c>
      <c r="D353" s="57" t="s">
        <v>4</v>
      </c>
      <c r="E353" s="57" t="s">
        <v>5</v>
      </c>
      <c r="F353" s="57" t="s">
        <v>4</v>
      </c>
      <c r="G353" s="57" t="s">
        <v>5</v>
      </c>
      <c r="H353" s="57" t="s">
        <v>4</v>
      </c>
      <c r="I353" s="58" t="s">
        <v>5</v>
      </c>
    </row>
    <row r="354" spans="1:17">
      <c r="A354" s="2" t="s">
        <v>6</v>
      </c>
      <c r="B354" s="5">
        <v>20</v>
      </c>
      <c r="C354" s="6">
        <v>0.24096385542168675</v>
      </c>
      <c r="D354" s="7">
        <v>63</v>
      </c>
      <c r="E354" s="6">
        <v>0.75903614457831325</v>
      </c>
      <c r="F354" s="7">
        <v>7</v>
      </c>
      <c r="G354" s="6">
        <v>8.7499999999999994E-2</v>
      </c>
      <c r="H354" s="7">
        <v>73</v>
      </c>
      <c r="I354" s="8">
        <v>0.91249999999999998</v>
      </c>
    </row>
    <row r="355" spans="1:17" ht="24">
      <c r="A355" s="3" t="s">
        <v>7</v>
      </c>
      <c r="B355" s="9">
        <v>5</v>
      </c>
      <c r="C355" s="10">
        <v>0.19230769230769229</v>
      </c>
      <c r="D355" s="11">
        <v>21</v>
      </c>
      <c r="E355" s="10">
        <v>0.80769230769230771</v>
      </c>
      <c r="F355" s="11">
        <v>4</v>
      </c>
      <c r="G355" s="10">
        <v>0.16</v>
      </c>
      <c r="H355" s="11">
        <v>21</v>
      </c>
      <c r="I355" s="12">
        <v>0.84</v>
      </c>
    </row>
    <row r="356" spans="1:17" ht="24">
      <c r="A356" s="3" t="s">
        <v>8</v>
      </c>
      <c r="B356" s="9">
        <v>7</v>
      </c>
      <c r="C356" s="10">
        <v>0.36842105263157898</v>
      </c>
      <c r="D356" s="11">
        <v>12</v>
      </c>
      <c r="E356" s="10">
        <v>0.63157894736842102</v>
      </c>
      <c r="F356" s="11">
        <v>2</v>
      </c>
      <c r="G356" s="10">
        <v>0.1</v>
      </c>
      <c r="H356" s="11">
        <v>18</v>
      </c>
      <c r="I356" s="12">
        <v>0.9</v>
      </c>
    </row>
    <row r="357" spans="1:17" ht="15" customHeight="1">
      <c r="A357" s="4" t="s">
        <v>9</v>
      </c>
      <c r="B357" s="13">
        <v>32</v>
      </c>
      <c r="C357" s="14">
        <v>0.25</v>
      </c>
      <c r="D357" s="15">
        <v>96</v>
      </c>
      <c r="E357" s="14">
        <v>0.75</v>
      </c>
      <c r="F357" s="15">
        <v>13</v>
      </c>
      <c r="G357" s="14">
        <v>0.10400000000000001</v>
      </c>
      <c r="H357" s="15">
        <v>112</v>
      </c>
      <c r="I357" s="16">
        <v>0.89599999999999991</v>
      </c>
    </row>
    <row r="360" spans="1:17" ht="18">
      <c r="A360" s="1"/>
    </row>
    <row r="362" spans="1:17" ht="18" customHeight="1">
      <c r="A362" s="304" t="s">
        <v>219</v>
      </c>
      <c r="B362" s="304"/>
      <c r="C362" s="304"/>
      <c r="D362" s="304"/>
      <c r="E362" s="304"/>
      <c r="F362" s="304"/>
      <c r="G362" s="304"/>
      <c r="H362" s="304"/>
      <c r="I362" s="304"/>
      <c r="J362" s="304"/>
      <c r="K362" s="304"/>
      <c r="L362" s="304"/>
      <c r="M362" s="304"/>
      <c r="N362" s="304"/>
      <c r="O362" s="304"/>
      <c r="P362" s="304"/>
      <c r="Q362" s="304"/>
    </row>
    <row r="363" spans="1:17" ht="15" customHeight="1">
      <c r="A363" s="305"/>
      <c r="B363" s="308" t="s">
        <v>220</v>
      </c>
      <c r="C363" s="309"/>
      <c r="D363" s="309"/>
      <c r="E363" s="309"/>
      <c r="F363" s="309"/>
      <c r="G363" s="309"/>
      <c r="H363" s="309"/>
      <c r="I363" s="309"/>
      <c r="J363" s="309"/>
      <c r="K363" s="309"/>
      <c r="L363" s="309"/>
      <c r="M363" s="309"/>
      <c r="N363" s="309" t="s">
        <v>221</v>
      </c>
      <c r="O363" s="309"/>
      <c r="P363" s="309"/>
      <c r="Q363" s="310"/>
    </row>
    <row r="364" spans="1:17" ht="27.75" customHeight="1">
      <c r="A364" s="306"/>
      <c r="B364" s="311" t="s">
        <v>25</v>
      </c>
      <c r="C364" s="312"/>
      <c r="D364" s="312" t="s">
        <v>222</v>
      </c>
      <c r="E364" s="312"/>
      <c r="F364" s="312" t="s">
        <v>223</v>
      </c>
      <c r="G364" s="312"/>
      <c r="H364" s="312" t="s">
        <v>224</v>
      </c>
      <c r="I364" s="312"/>
      <c r="J364" s="312" t="s">
        <v>225</v>
      </c>
      <c r="K364" s="312"/>
      <c r="L364" s="312" t="s">
        <v>226</v>
      </c>
      <c r="M364" s="312"/>
      <c r="N364" s="312" t="s">
        <v>111</v>
      </c>
      <c r="O364" s="312"/>
      <c r="P364" s="312" t="s">
        <v>112</v>
      </c>
      <c r="Q364" s="313"/>
    </row>
    <row r="365" spans="1:17" ht="15" customHeight="1">
      <c r="A365" s="307"/>
      <c r="B365" s="56" t="s">
        <v>4</v>
      </c>
      <c r="C365" s="57" t="s">
        <v>5</v>
      </c>
      <c r="D365" s="57" t="s">
        <v>4</v>
      </c>
      <c r="E365" s="57" t="s">
        <v>5</v>
      </c>
      <c r="F365" s="57" t="s">
        <v>4</v>
      </c>
      <c r="G365" s="57" t="s">
        <v>5</v>
      </c>
      <c r="H365" s="57" t="s">
        <v>4</v>
      </c>
      <c r="I365" s="57" t="s">
        <v>5</v>
      </c>
      <c r="J365" s="57" t="s">
        <v>4</v>
      </c>
      <c r="K365" s="57" t="s">
        <v>5</v>
      </c>
      <c r="L365" s="57" t="s">
        <v>4</v>
      </c>
      <c r="M365" s="57" t="s">
        <v>5</v>
      </c>
      <c r="N365" s="57" t="s">
        <v>4</v>
      </c>
      <c r="O365" s="57" t="s">
        <v>5</v>
      </c>
      <c r="P365" s="57" t="s">
        <v>4</v>
      </c>
      <c r="Q365" s="58" t="s">
        <v>5</v>
      </c>
    </row>
    <row r="366" spans="1:17">
      <c r="A366" s="2" t="s">
        <v>6</v>
      </c>
      <c r="B366" s="5">
        <v>40</v>
      </c>
      <c r="C366" s="6">
        <v>0.47619047619047622</v>
      </c>
      <c r="D366" s="7">
        <v>12</v>
      </c>
      <c r="E366" s="6">
        <v>0.14285714285714288</v>
      </c>
      <c r="F366" s="7">
        <v>5</v>
      </c>
      <c r="G366" s="6">
        <v>5.9523809523809527E-2</v>
      </c>
      <c r="H366" s="7">
        <v>20</v>
      </c>
      <c r="I366" s="6">
        <v>0.23809523809523811</v>
      </c>
      <c r="J366" s="7">
        <v>4</v>
      </c>
      <c r="K366" s="6">
        <v>4.7619047619047616E-2</v>
      </c>
      <c r="L366" s="7">
        <v>3</v>
      </c>
      <c r="M366" s="6">
        <v>3.5714285714285719E-2</v>
      </c>
      <c r="N366" s="7">
        <v>26</v>
      </c>
      <c r="O366" s="6">
        <v>0.59090909090909094</v>
      </c>
      <c r="P366" s="7">
        <v>18</v>
      </c>
      <c r="Q366" s="8">
        <v>0.40909090909090906</v>
      </c>
    </row>
    <row r="367" spans="1:17" ht="24">
      <c r="A367" s="3" t="s">
        <v>7</v>
      </c>
      <c r="B367" s="9">
        <v>8</v>
      </c>
      <c r="C367" s="10">
        <v>0.30769230769230771</v>
      </c>
      <c r="D367" s="11">
        <v>6</v>
      </c>
      <c r="E367" s="10">
        <v>0.23076923076923075</v>
      </c>
      <c r="F367" s="11">
        <v>2</v>
      </c>
      <c r="G367" s="10">
        <v>7.6923076923076927E-2</v>
      </c>
      <c r="H367" s="11">
        <v>5</v>
      </c>
      <c r="I367" s="10">
        <v>0.19230769230769229</v>
      </c>
      <c r="J367" s="11">
        <v>2</v>
      </c>
      <c r="K367" s="10">
        <v>7.6923076923076927E-2</v>
      </c>
      <c r="L367" s="11">
        <v>3</v>
      </c>
      <c r="M367" s="10">
        <v>0.11538461538461538</v>
      </c>
      <c r="N367" s="11">
        <v>15</v>
      </c>
      <c r="O367" s="10">
        <v>0.83333333333333326</v>
      </c>
      <c r="P367" s="11">
        <v>3</v>
      </c>
      <c r="Q367" s="12">
        <v>0.16666666666666669</v>
      </c>
    </row>
    <row r="368" spans="1:17" ht="24">
      <c r="A368" s="3" t="s">
        <v>8</v>
      </c>
      <c r="B368" s="9">
        <v>9</v>
      </c>
      <c r="C368" s="10">
        <v>0.45</v>
      </c>
      <c r="D368" s="11">
        <v>5</v>
      </c>
      <c r="E368" s="10">
        <v>0.25</v>
      </c>
      <c r="F368" s="11">
        <v>3</v>
      </c>
      <c r="G368" s="10">
        <v>0.15</v>
      </c>
      <c r="H368" s="11">
        <v>3</v>
      </c>
      <c r="I368" s="10">
        <v>0.15</v>
      </c>
      <c r="J368" s="11">
        <v>0</v>
      </c>
      <c r="K368" s="10">
        <v>0</v>
      </c>
      <c r="L368" s="11">
        <v>0</v>
      </c>
      <c r="M368" s="10">
        <v>0</v>
      </c>
      <c r="N368" s="11">
        <v>7</v>
      </c>
      <c r="O368" s="10">
        <v>0.63636363636363635</v>
      </c>
      <c r="P368" s="11">
        <v>4</v>
      </c>
      <c r="Q368" s="12">
        <v>0.36363636363636365</v>
      </c>
    </row>
    <row r="369" spans="1:17" ht="15" customHeight="1">
      <c r="A369" s="4" t="s">
        <v>9</v>
      </c>
      <c r="B369" s="13">
        <v>57</v>
      </c>
      <c r="C369" s="14">
        <v>0.43846153846153846</v>
      </c>
      <c r="D369" s="15">
        <v>23</v>
      </c>
      <c r="E369" s="14">
        <v>0.17692307692307693</v>
      </c>
      <c r="F369" s="15">
        <v>10</v>
      </c>
      <c r="G369" s="14">
        <v>7.6923076923076927E-2</v>
      </c>
      <c r="H369" s="15">
        <v>28</v>
      </c>
      <c r="I369" s="14">
        <v>0.2153846153846154</v>
      </c>
      <c r="J369" s="15">
        <v>6</v>
      </c>
      <c r="K369" s="14">
        <v>4.6153846153846149E-2</v>
      </c>
      <c r="L369" s="15">
        <v>6</v>
      </c>
      <c r="M369" s="14">
        <v>4.6153846153846149E-2</v>
      </c>
      <c r="N369" s="15">
        <v>48</v>
      </c>
      <c r="O369" s="14">
        <v>0.65753424657534254</v>
      </c>
      <c r="P369" s="15">
        <v>25</v>
      </c>
      <c r="Q369" s="16">
        <v>0.34246575342465752</v>
      </c>
    </row>
    <row r="372" spans="1:17" ht="18">
      <c r="A372" s="1"/>
    </row>
    <row r="374" spans="1:17" ht="18" customHeight="1">
      <c r="A374" s="304" t="s">
        <v>227</v>
      </c>
      <c r="B374" s="304"/>
      <c r="C374" s="304"/>
      <c r="D374" s="304"/>
      <c r="E374" s="304"/>
      <c r="F374" s="304"/>
      <c r="G374" s="304"/>
      <c r="H374" s="304"/>
      <c r="I374" s="304"/>
    </row>
    <row r="375" spans="1:17" ht="15" customHeight="1">
      <c r="A375" s="305"/>
      <c r="B375" s="308" t="s">
        <v>228</v>
      </c>
      <c r="C375" s="309"/>
      <c r="D375" s="309"/>
      <c r="E375" s="309"/>
      <c r="F375" s="309"/>
      <c r="G375" s="309"/>
      <c r="H375" s="309"/>
      <c r="I375" s="310"/>
    </row>
    <row r="376" spans="1:17" ht="15" customHeight="1">
      <c r="A376" s="306"/>
      <c r="B376" s="311" t="s">
        <v>25</v>
      </c>
      <c r="C376" s="312"/>
      <c r="D376" s="312" t="s">
        <v>229</v>
      </c>
      <c r="E376" s="312"/>
      <c r="F376" s="312" t="s">
        <v>230</v>
      </c>
      <c r="G376" s="312"/>
      <c r="H376" s="312" t="s">
        <v>231</v>
      </c>
      <c r="I376" s="313"/>
    </row>
    <row r="377" spans="1:17" ht="15" customHeight="1">
      <c r="A377" s="307"/>
      <c r="B377" s="56" t="s">
        <v>4</v>
      </c>
      <c r="C377" s="57" t="s">
        <v>5</v>
      </c>
      <c r="D377" s="57" t="s">
        <v>4</v>
      </c>
      <c r="E377" s="57" t="s">
        <v>5</v>
      </c>
      <c r="F377" s="57" t="s">
        <v>4</v>
      </c>
      <c r="G377" s="57" t="s">
        <v>5</v>
      </c>
      <c r="H377" s="57" t="s">
        <v>4</v>
      </c>
      <c r="I377" s="58" t="s">
        <v>5</v>
      </c>
    </row>
    <row r="378" spans="1:17">
      <c r="A378" s="2" t="s">
        <v>6</v>
      </c>
      <c r="B378" s="5">
        <v>51</v>
      </c>
      <c r="C378" s="6">
        <v>0.60714285714285721</v>
      </c>
      <c r="D378" s="7">
        <v>13</v>
      </c>
      <c r="E378" s="6">
        <v>0.15476190476190477</v>
      </c>
      <c r="F378" s="7">
        <v>12</v>
      </c>
      <c r="G378" s="6">
        <v>0.14285714285714288</v>
      </c>
      <c r="H378" s="7">
        <v>8</v>
      </c>
      <c r="I378" s="8">
        <v>9.5238095238095233E-2</v>
      </c>
    </row>
    <row r="379" spans="1:17" ht="24">
      <c r="A379" s="3" t="s">
        <v>7</v>
      </c>
      <c r="B379" s="9">
        <v>18</v>
      </c>
      <c r="C379" s="10">
        <v>0.69230769230769229</v>
      </c>
      <c r="D379" s="11">
        <v>4</v>
      </c>
      <c r="E379" s="10">
        <v>0.15384615384615385</v>
      </c>
      <c r="F379" s="11">
        <v>4</v>
      </c>
      <c r="G379" s="10">
        <v>0.15384615384615385</v>
      </c>
      <c r="H379" s="11">
        <v>0</v>
      </c>
      <c r="I379" s="12">
        <v>0</v>
      </c>
    </row>
    <row r="380" spans="1:17" ht="24">
      <c r="A380" s="3" t="s">
        <v>8</v>
      </c>
      <c r="B380" s="9">
        <v>16</v>
      </c>
      <c r="C380" s="10">
        <v>0.8</v>
      </c>
      <c r="D380" s="11">
        <v>2</v>
      </c>
      <c r="E380" s="10">
        <v>0.1</v>
      </c>
      <c r="F380" s="11">
        <v>2</v>
      </c>
      <c r="G380" s="10">
        <v>0.1</v>
      </c>
      <c r="H380" s="11">
        <v>0</v>
      </c>
      <c r="I380" s="12">
        <v>0</v>
      </c>
    </row>
    <row r="381" spans="1:17" ht="15" customHeight="1">
      <c r="A381" s="4" t="s">
        <v>9</v>
      </c>
      <c r="B381" s="13">
        <v>85</v>
      </c>
      <c r="C381" s="14">
        <v>0.65384615384615385</v>
      </c>
      <c r="D381" s="15">
        <v>19</v>
      </c>
      <c r="E381" s="14">
        <v>0.14615384615384616</v>
      </c>
      <c r="F381" s="15">
        <v>18</v>
      </c>
      <c r="G381" s="14">
        <v>0.13846153846153847</v>
      </c>
      <c r="H381" s="15">
        <v>8</v>
      </c>
      <c r="I381" s="16">
        <v>6.1538461538461542E-2</v>
      </c>
    </row>
    <row r="384" spans="1:17" ht="32.25" thickBot="1">
      <c r="A384" s="55" t="s">
        <v>278</v>
      </c>
      <c r="B384" s="55"/>
      <c r="C384" s="55"/>
      <c r="D384" s="55"/>
      <c r="E384" s="55"/>
      <c r="F384" s="55"/>
      <c r="G384" s="55"/>
      <c r="H384" s="55"/>
      <c r="I384" s="55"/>
      <c r="J384" s="55"/>
    </row>
    <row r="386" spans="1:11" ht="18" customHeight="1">
      <c r="A386" s="304" t="s">
        <v>232</v>
      </c>
      <c r="B386" s="304"/>
      <c r="C386" s="304"/>
      <c r="D386" s="304"/>
      <c r="E386" s="304"/>
      <c r="F386" s="304"/>
      <c r="G386" s="304"/>
      <c r="H386" s="304"/>
      <c r="I386" s="304"/>
    </row>
    <row r="387" spans="1:11" ht="15" customHeight="1">
      <c r="A387" s="305"/>
      <c r="B387" s="308" t="s">
        <v>233</v>
      </c>
      <c r="C387" s="309"/>
      <c r="D387" s="309"/>
      <c r="E387" s="309"/>
      <c r="F387" s="309"/>
      <c r="G387" s="309"/>
      <c r="H387" s="309"/>
      <c r="I387" s="310"/>
    </row>
    <row r="388" spans="1:11" ht="15" customHeight="1">
      <c r="A388" s="306"/>
      <c r="B388" s="311" t="s">
        <v>234</v>
      </c>
      <c r="C388" s="312"/>
      <c r="D388" s="312" t="s">
        <v>235</v>
      </c>
      <c r="E388" s="312"/>
      <c r="F388" s="312" t="s">
        <v>236</v>
      </c>
      <c r="G388" s="312"/>
      <c r="H388" s="312" t="s">
        <v>237</v>
      </c>
      <c r="I388" s="313"/>
    </row>
    <row r="389" spans="1:11" ht="15" customHeight="1">
      <c r="A389" s="307"/>
      <c r="B389" s="56" t="s">
        <v>4</v>
      </c>
      <c r="C389" s="57" t="s">
        <v>5</v>
      </c>
      <c r="D389" s="57" t="s">
        <v>4</v>
      </c>
      <c r="E389" s="57" t="s">
        <v>5</v>
      </c>
      <c r="F389" s="57" t="s">
        <v>4</v>
      </c>
      <c r="G389" s="57" t="s">
        <v>5</v>
      </c>
      <c r="H389" s="57" t="s">
        <v>4</v>
      </c>
      <c r="I389" s="58" t="s">
        <v>5</v>
      </c>
    </row>
    <row r="390" spans="1:11">
      <c r="A390" s="2" t="s">
        <v>6</v>
      </c>
      <c r="B390" s="5">
        <v>48</v>
      </c>
      <c r="C390" s="6">
        <v>0.57142857142857151</v>
      </c>
      <c r="D390" s="7">
        <v>36</v>
      </c>
      <c r="E390" s="6">
        <v>0.42857142857142855</v>
      </c>
      <c r="F390" s="7">
        <v>0</v>
      </c>
      <c r="G390" s="6">
        <v>0</v>
      </c>
      <c r="H390" s="7">
        <v>0</v>
      </c>
      <c r="I390" s="8">
        <v>0</v>
      </c>
    </row>
    <row r="391" spans="1:11" ht="24">
      <c r="A391" s="3" t="s">
        <v>7</v>
      </c>
      <c r="B391" s="9">
        <v>16</v>
      </c>
      <c r="C391" s="10">
        <v>0.61538461538461542</v>
      </c>
      <c r="D391" s="11">
        <v>9</v>
      </c>
      <c r="E391" s="10">
        <v>0.34615384615384615</v>
      </c>
      <c r="F391" s="11">
        <v>1</v>
      </c>
      <c r="G391" s="10">
        <v>3.8461538461538464E-2</v>
      </c>
      <c r="H391" s="11">
        <v>0</v>
      </c>
      <c r="I391" s="12">
        <v>0</v>
      </c>
    </row>
    <row r="392" spans="1:11" ht="24">
      <c r="A392" s="3" t="s">
        <v>8</v>
      </c>
      <c r="B392" s="9">
        <v>9</v>
      </c>
      <c r="C392" s="10">
        <v>0.45</v>
      </c>
      <c r="D392" s="11">
        <v>10</v>
      </c>
      <c r="E392" s="10">
        <v>0.5</v>
      </c>
      <c r="F392" s="11">
        <v>1</v>
      </c>
      <c r="G392" s="10">
        <v>0.05</v>
      </c>
      <c r="H392" s="11">
        <v>0</v>
      </c>
      <c r="I392" s="12">
        <v>0</v>
      </c>
    </row>
    <row r="393" spans="1:11" ht="15" customHeight="1">
      <c r="A393" s="4" t="s">
        <v>9</v>
      </c>
      <c r="B393" s="13">
        <v>73</v>
      </c>
      <c r="C393" s="14">
        <v>0.56153846153846154</v>
      </c>
      <c r="D393" s="15">
        <v>55</v>
      </c>
      <c r="E393" s="14">
        <v>0.42307692307692307</v>
      </c>
      <c r="F393" s="15">
        <v>2</v>
      </c>
      <c r="G393" s="14">
        <v>1.5384615384615385E-2</v>
      </c>
      <c r="H393" s="15">
        <v>0</v>
      </c>
      <c r="I393" s="16">
        <v>0</v>
      </c>
    </row>
    <row r="396" spans="1:11" ht="15.75" thickBot="1">
      <c r="A396" s="333" t="s">
        <v>303</v>
      </c>
      <c r="B396" s="333"/>
      <c r="C396" s="333"/>
      <c r="D396" s="333"/>
      <c r="E396" s="333"/>
      <c r="F396" s="333"/>
      <c r="G396" s="333"/>
      <c r="H396" s="333"/>
      <c r="I396" s="333"/>
      <c r="J396" s="333"/>
      <c r="K396" s="333"/>
    </row>
    <row r="397" spans="1:11" ht="15.75" thickTop="1">
      <c r="A397" s="334"/>
      <c r="B397" s="337" t="s">
        <v>304</v>
      </c>
      <c r="C397" s="338"/>
      <c r="D397" s="338"/>
      <c r="E397" s="338"/>
      <c r="F397" s="338"/>
      <c r="G397" s="338"/>
      <c r="H397" s="338"/>
      <c r="I397" s="338"/>
      <c r="J397" s="338"/>
      <c r="K397" s="339"/>
    </row>
    <row r="398" spans="1:11">
      <c r="A398" s="335"/>
      <c r="B398" s="340" t="s">
        <v>305</v>
      </c>
      <c r="C398" s="341"/>
      <c r="D398" s="341" t="s">
        <v>306</v>
      </c>
      <c r="E398" s="341"/>
      <c r="F398" s="341" t="s">
        <v>307</v>
      </c>
      <c r="G398" s="341"/>
      <c r="H398" s="341" t="s">
        <v>308</v>
      </c>
      <c r="I398" s="341"/>
      <c r="J398" s="341" t="s">
        <v>309</v>
      </c>
      <c r="K398" s="342"/>
    </row>
    <row r="399" spans="1:11" ht="15.75" thickBot="1">
      <c r="A399" s="336"/>
      <c r="B399" s="84" t="s">
        <v>4</v>
      </c>
      <c r="C399" s="85" t="s">
        <v>5</v>
      </c>
      <c r="D399" s="85" t="s">
        <v>4</v>
      </c>
      <c r="E399" s="85" t="s">
        <v>5</v>
      </c>
      <c r="F399" s="85" t="s">
        <v>4</v>
      </c>
      <c r="G399" s="85" t="s">
        <v>5</v>
      </c>
      <c r="H399" s="85" t="s">
        <v>4</v>
      </c>
      <c r="I399" s="85" t="s">
        <v>5</v>
      </c>
      <c r="J399" s="85" t="s">
        <v>4</v>
      </c>
      <c r="K399" s="86" t="s">
        <v>5</v>
      </c>
    </row>
    <row r="400" spans="1:11" ht="15.75" thickTop="1">
      <c r="A400" s="69" t="s">
        <v>6</v>
      </c>
      <c r="B400" s="70">
        <v>31</v>
      </c>
      <c r="C400" s="71">
        <v>0.37349397590361449</v>
      </c>
      <c r="D400" s="72">
        <v>6</v>
      </c>
      <c r="E400" s="71">
        <v>7.2289156626506021E-2</v>
      </c>
      <c r="F400" s="72">
        <v>6</v>
      </c>
      <c r="G400" s="71">
        <v>7.2289156626506021E-2</v>
      </c>
      <c r="H400" s="72">
        <v>23</v>
      </c>
      <c r="I400" s="71">
        <v>0.27710843373493976</v>
      </c>
      <c r="J400" s="72">
        <v>17</v>
      </c>
      <c r="K400" s="73">
        <v>0.20481927710843373</v>
      </c>
    </row>
    <row r="401" spans="1:11" ht="24">
      <c r="A401" s="74" t="s">
        <v>7</v>
      </c>
      <c r="B401" s="75">
        <v>11</v>
      </c>
      <c r="C401" s="76">
        <v>0.42307692307692307</v>
      </c>
      <c r="D401" s="77">
        <v>2</v>
      </c>
      <c r="E401" s="76">
        <v>7.6923076923076927E-2</v>
      </c>
      <c r="F401" s="77">
        <v>2</v>
      </c>
      <c r="G401" s="76">
        <v>7.6923076923076927E-2</v>
      </c>
      <c r="H401" s="77">
        <v>7</v>
      </c>
      <c r="I401" s="76">
        <v>0.26923076923076922</v>
      </c>
      <c r="J401" s="77">
        <v>4</v>
      </c>
      <c r="K401" s="78">
        <v>0.15384615384615385</v>
      </c>
    </row>
    <row r="402" spans="1:11" ht="24">
      <c r="A402" s="74" t="s">
        <v>8</v>
      </c>
      <c r="B402" s="75">
        <v>6</v>
      </c>
      <c r="C402" s="76">
        <v>0.3</v>
      </c>
      <c r="D402" s="77">
        <v>2</v>
      </c>
      <c r="E402" s="76">
        <v>0.1</v>
      </c>
      <c r="F402" s="77">
        <v>4</v>
      </c>
      <c r="G402" s="76">
        <v>0.2</v>
      </c>
      <c r="H402" s="77">
        <v>5</v>
      </c>
      <c r="I402" s="76">
        <v>0.25</v>
      </c>
      <c r="J402" s="77">
        <v>3</v>
      </c>
      <c r="K402" s="78">
        <v>0.15</v>
      </c>
    </row>
    <row r="403" spans="1:11" ht="15.75" thickBot="1">
      <c r="A403" s="79" t="s">
        <v>9</v>
      </c>
      <c r="B403" s="80">
        <v>48</v>
      </c>
      <c r="C403" s="81">
        <v>0.37209302325581395</v>
      </c>
      <c r="D403" s="82">
        <v>10</v>
      </c>
      <c r="E403" s="81">
        <v>7.7519379844961239E-2</v>
      </c>
      <c r="F403" s="82">
        <v>12</v>
      </c>
      <c r="G403" s="81">
        <v>9.3023255813953487E-2</v>
      </c>
      <c r="H403" s="82">
        <v>35</v>
      </c>
      <c r="I403" s="81">
        <v>0.27131782945736432</v>
      </c>
      <c r="J403" s="82">
        <v>24</v>
      </c>
      <c r="K403" s="83">
        <v>0.18604651162790697</v>
      </c>
    </row>
    <row r="404" spans="1:11" ht="15.75" thickTop="1"/>
  </sheetData>
  <mergeCells count="340">
    <mergeCell ref="A329:A330"/>
    <mergeCell ref="B329:D329"/>
    <mergeCell ref="E329:G329"/>
    <mergeCell ref="H329:J329"/>
    <mergeCell ref="K329:M329"/>
    <mergeCell ref="N329:P329"/>
    <mergeCell ref="Q329:S329"/>
    <mergeCell ref="T329:V329"/>
    <mergeCell ref="W329:Y329"/>
    <mergeCell ref="Z329:AB329"/>
    <mergeCell ref="A328:P328"/>
    <mergeCell ref="Q328:AB328"/>
    <mergeCell ref="A269:S269"/>
    <mergeCell ref="A270:A271"/>
    <mergeCell ref="B270:D270"/>
    <mergeCell ref="E270:G270"/>
    <mergeCell ref="H270:J270"/>
    <mergeCell ref="K270:M270"/>
    <mergeCell ref="N270:P270"/>
    <mergeCell ref="Q270:S270"/>
    <mergeCell ref="K248:M248"/>
    <mergeCell ref="N248:P248"/>
    <mergeCell ref="Q248:S248"/>
    <mergeCell ref="A258:S258"/>
    <mergeCell ref="A259:A260"/>
    <mergeCell ref="B259:D259"/>
    <mergeCell ref="E259:G259"/>
    <mergeCell ref="H259:J259"/>
    <mergeCell ref="K259:M259"/>
    <mergeCell ref="N259:P259"/>
    <mergeCell ref="Q259:S259"/>
    <mergeCell ref="K237:M237"/>
    <mergeCell ref="N237:P237"/>
    <mergeCell ref="Q237:S237"/>
    <mergeCell ref="A247:S247"/>
    <mergeCell ref="K193:M193"/>
    <mergeCell ref="A203:M203"/>
    <mergeCell ref="A204:A205"/>
    <mergeCell ref="B204:D204"/>
    <mergeCell ref="E204:G204"/>
    <mergeCell ref="H204:J204"/>
    <mergeCell ref="K204:M204"/>
    <mergeCell ref="A214:P214"/>
    <mergeCell ref="A215:A216"/>
    <mergeCell ref="B215:D215"/>
    <mergeCell ref="E215:G215"/>
    <mergeCell ref="H215:J215"/>
    <mergeCell ref="K215:M215"/>
    <mergeCell ref="N215:P215"/>
    <mergeCell ref="A172:S172"/>
    <mergeCell ref="A173:A175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F82:G82"/>
    <mergeCell ref="H82:I82"/>
    <mergeCell ref="J82:K82"/>
    <mergeCell ref="L82:M82"/>
    <mergeCell ref="A396:K396"/>
    <mergeCell ref="A397:A399"/>
    <mergeCell ref="B397:K397"/>
    <mergeCell ref="B398:C398"/>
    <mergeCell ref="D398:E398"/>
    <mergeCell ref="F398:G398"/>
    <mergeCell ref="H398:I398"/>
    <mergeCell ref="J398:K398"/>
    <mergeCell ref="A7:E7"/>
    <mergeCell ref="A8:A10"/>
    <mergeCell ref="B8:E8"/>
    <mergeCell ref="B9:C9"/>
    <mergeCell ref="D9:E9"/>
    <mergeCell ref="A56:Y56"/>
    <mergeCell ref="A57:A59"/>
    <mergeCell ref="B57:Y57"/>
    <mergeCell ref="B58:C58"/>
    <mergeCell ref="D58:E58"/>
    <mergeCell ref="F58:G58"/>
    <mergeCell ref="H58:I58"/>
    <mergeCell ref="J58:K58"/>
    <mergeCell ref="L58:M58"/>
    <mergeCell ref="N58:O58"/>
    <mergeCell ref="P58:Q58"/>
    <mergeCell ref="A1:R1"/>
    <mergeCell ref="A31:K31"/>
    <mergeCell ref="A32:A34"/>
    <mergeCell ref="B32:K32"/>
    <mergeCell ref="B33:C33"/>
    <mergeCell ref="D33:E33"/>
    <mergeCell ref="F33:G33"/>
    <mergeCell ref="H33:I33"/>
    <mergeCell ref="J33:K33"/>
    <mergeCell ref="A19:G19"/>
    <mergeCell ref="A20:A22"/>
    <mergeCell ref="B20:G20"/>
    <mergeCell ref="B21:C21"/>
    <mergeCell ref="D21:E21"/>
    <mergeCell ref="F21:G21"/>
    <mergeCell ref="F8:G9"/>
    <mergeCell ref="A44:Q44"/>
    <mergeCell ref="A45:A47"/>
    <mergeCell ref="B45:E45"/>
    <mergeCell ref="F45:Q45"/>
    <mergeCell ref="B46:C46"/>
    <mergeCell ref="D46:E46"/>
    <mergeCell ref="F46:G46"/>
    <mergeCell ref="H46:I46"/>
    <mergeCell ref="J46:K46"/>
    <mergeCell ref="L46:M46"/>
    <mergeCell ref="N46:O46"/>
    <mergeCell ref="P46:Q46"/>
    <mergeCell ref="R58:S58"/>
    <mergeCell ref="T58:U58"/>
    <mergeCell ref="V58:W58"/>
    <mergeCell ref="X58:Y58"/>
    <mergeCell ref="A69:A71"/>
    <mergeCell ref="B70:C70"/>
    <mergeCell ref="D70:E70"/>
    <mergeCell ref="F70:G70"/>
    <mergeCell ref="B69:K69"/>
    <mergeCell ref="H70:I70"/>
    <mergeCell ref="J70:K70"/>
    <mergeCell ref="A68:K68"/>
    <mergeCell ref="A78:M78"/>
    <mergeCell ref="A79:A83"/>
    <mergeCell ref="B79:M79"/>
    <mergeCell ref="B80:E80"/>
    <mergeCell ref="F80:I80"/>
    <mergeCell ref="J80:M80"/>
    <mergeCell ref="A102:E102"/>
    <mergeCell ref="A103:A105"/>
    <mergeCell ref="B103:E103"/>
    <mergeCell ref="B104:C104"/>
    <mergeCell ref="D104:E104"/>
    <mergeCell ref="A90:K90"/>
    <mergeCell ref="A91:A93"/>
    <mergeCell ref="B91:K91"/>
    <mergeCell ref="B92:C92"/>
    <mergeCell ref="D92:E92"/>
    <mergeCell ref="F92:G92"/>
    <mergeCell ref="H92:I92"/>
    <mergeCell ref="J92:K92"/>
    <mergeCell ref="B81:E81"/>
    <mergeCell ref="F81:I81"/>
    <mergeCell ref="J81:M81"/>
    <mergeCell ref="B82:C82"/>
    <mergeCell ref="D82:E82"/>
    <mergeCell ref="A126:G126"/>
    <mergeCell ref="A127:A129"/>
    <mergeCell ref="B127:G127"/>
    <mergeCell ref="B128:C128"/>
    <mergeCell ref="D128:E128"/>
    <mergeCell ref="F128:G128"/>
    <mergeCell ref="A114:E114"/>
    <mergeCell ref="A115:A117"/>
    <mergeCell ref="B115:E115"/>
    <mergeCell ref="B116:C116"/>
    <mergeCell ref="D116:E116"/>
    <mergeCell ref="A138:S138"/>
    <mergeCell ref="A139:A141"/>
    <mergeCell ref="B139:E139"/>
    <mergeCell ref="F139:S139"/>
    <mergeCell ref="B140:C140"/>
    <mergeCell ref="D140:E140"/>
    <mergeCell ref="F140:G140"/>
    <mergeCell ref="H140:I140"/>
    <mergeCell ref="J140:K140"/>
    <mergeCell ref="L140:M140"/>
    <mergeCell ref="N140:O140"/>
    <mergeCell ref="P140:Q140"/>
    <mergeCell ref="R140:S140"/>
    <mergeCell ref="A150:Q150"/>
    <mergeCell ref="A151:A153"/>
    <mergeCell ref="B151:Q151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A162:M162"/>
    <mergeCell ref="A163:A165"/>
    <mergeCell ref="B163:M163"/>
    <mergeCell ref="B164:C164"/>
    <mergeCell ref="D164:E164"/>
    <mergeCell ref="F164:G164"/>
    <mergeCell ref="H164:I164"/>
    <mergeCell ref="J164:K164"/>
    <mergeCell ref="L164:M164"/>
    <mergeCell ref="A180:BE180"/>
    <mergeCell ref="R182:S182"/>
    <mergeCell ref="T182:U182"/>
    <mergeCell ref="V182:W182"/>
    <mergeCell ref="A193:A194"/>
    <mergeCell ref="B193:D193"/>
    <mergeCell ref="E193:G193"/>
    <mergeCell ref="H193:J193"/>
    <mergeCell ref="AX182:AY182"/>
    <mergeCell ref="X182:Y182"/>
    <mergeCell ref="Z182:AA182"/>
    <mergeCell ref="AB182:AC182"/>
    <mergeCell ref="F182:G182"/>
    <mergeCell ref="H182:I182"/>
    <mergeCell ref="J182:K182"/>
    <mergeCell ref="L182:M182"/>
    <mergeCell ref="N182:O182"/>
    <mergeCell ref="P182:Q182"/>
    <mergeCell ref="A192:M192"/>
    <mergeCell ref="AZ182:BA182"/>
    <mergeCell ref="BB182:BC182"/>
    <mergeCell ref="BD182:BE182"/>
    <mergeCell ref="AN182:AO182"/>
    <mergeCell ref="AP182:AQ182"/>
    <mergeCell ref="AR182:AS182"/>
    <mergeCell ref="AT182:AU182"/>
    <mergeCell ref="AV182:AW182"/>
    <mergeCell ref="AD182:AE182"/>
    <mergeCell ref="AF182:AG182"/>
    <mergeCell ref="AH182:AI182"/>
    <mergeCell ref="AJ182:AK182"/>
    <mergeCell ref="AL182:AM182"/>
    <mergeCell ref="A181:A183"/>
    <mergeCell ref="B181:BE181"/>
    <mergeCell ref="B182:C182"/>
    <mergeCell ref="D182:E182"/>
    <mergeCell ref="A226:A227"/>
    <mergeCell ref="B226:D226"/>
    <mergeCell ref="E226:G226"/>
    <mergeCell ref="A225:M225"/>
    <mergeCell ref="H226:J226"/>
    <mergeCell ref="K226:M226"/>
    <mergeCell ref="A236:S236"/>
    <mergeCell ref="A248:A249"/>
    <mergeCell ref="B248:D248"/>
    <mergeCell ref="E248:G248"/>
    <mergeCell ref="H248:J248"/>
    <mergeCell ref="A237:A238"/>
    <mergeCell ref="B237:D237"/>
    <mergeCell ref="E237:G237"/>
    <mergeCell ref="H237:J237"/>
    <mergeCell ref="A280:E280"/>
    <mergeCell ref="A291:I291"/>
    <mergeCell ref="A292:A294"/>
    <mergeCell ref="B292:I292"/>
    <mergeCell ref="B293:C293"/>
    <mergeCell ref="D293:E293"/>
    <mergeCell ref="F293:G293"/>
    <mergeCell ref="H293:I293"/>
    <mergeCell ref="A281:A282"/>
    <mergeCell ref="B281:C281"/>
    <mergeCell ref="D281:E281"/>
    <mergeCell ref="D318:E318"/>
    <mergeCell ref="F318:G318"/>
    <mergeCell ref="H318:I318"/>
    <mergeCell ref="A303:I303"/>
    <mergeCell ref="A304:A306"/>
    <mergeCell ref="B304:I304"/>
    <mergeCell ref="B305:C305"/>
    <mergeCell ref="D305:E305"/>
    <mergeCell ref="F305:G305"/>
    <mergeCell ref="H305:I305"/>
    <mergeCell ref="A316:Y316"/>
    <mergeCell ref="A317:A319"/>
    <mergeCell ref="B317:C317"/>
    <mergeCell ref="D317:E317"/>
    <mergeCell ref="F317:G317"/>
    <mergeCell ref="H317:I317"/>
    <mergeCell ref="J317:K317"/>
    <mergeCell ref="L317:M317"/>
    <mergeCell ref="N317:O317"/>
    <mergeCell ref="P317:Q317"/>
    <mergeCell ref="R317:S317"/>
    <mergeCell ref="T317:U317"/>
    <mergeCell ref="V317:W317"/>
    <mergeCell ref="X317:Y317"/>
    <mergeCell ref="B318:C318"/>
    <mergeCell ref="X318:Y318"/>
    <mergeCell ref="N318:O318"/>
    <mergeCell ref="P318:Q318"/>
    <mergeCell ref="R318:S318"/>
    <mergeCell ref="T318:U318"/>
    <mergeCell ref="V318:W318"/>
    <mergeCell ref="J318:K318"/>
    <mergeCell ref="L318:M318"/>
    <mergeCell ref="A350:I350"/>
    <mergeCell ref="A351:A353"/>
    <mergeCell ref="B351:E351"/>
    <mergeCell ref="F351:I351"/>
    <mergeCell ref="B352:C352"/>
    <mergeCell ref="D352:E352"/>
    <mergeCell ref="F352:G352"/>
    <mergeCell ref="H352:I352"/>
    <mergeCell ref="A339:G339"/>
    <mergeCell ref="A340:A342"/>
    <mergeCell ref="B340:G340"/>
    <mergeCell ref="B341:C341"/>
    <mergeCell ref="D341:E341"/>
    <mergeCell ref="F341:G341"/>
    <mergeCell ref="A362:Q362"/>
    <mergeCell ref="A363:A365"/>
    <mergeCell ref="B363:M363"/>
    <mergeCell ref="N363:Q363"/>
    <mergeCell ref="B364:C364"/>
    <mergeCell ref="D364:E364"/>
    <mergeCell ref="F364:G364"/>
    <mergeCell ref="H364:I364"/>
    <mergeCell ref="J364:K364"/>
    <mergeCell ref="L364:M364"/>
    <mergeCell ref="N364:O364"/>
    <mergeCell ref="P364:Q364"/>
    <mergeCell ref="A386:I386"/>
    <mergeCell ref="A387:A389"/>
    <mergeCell ref="B387:I387"/>
    <mergeCell ref="B388:C388"/>
    <mergeCell ref="D388:E388"/>
    <mergeCell ref="F388:G388"/>
    <mergeCell ref="H388:I388"/>
    <mergeCell ref="A374:I374"/>
    <mergeCell ref="A375:A377"/>
    <mergeCell ref="B375:I375"/>
    <mergeCell ref="B376:C376"/>
    <mergeCell ref="D376:E376"/>
    <mergeCell ref="F376:G376"/>
    <mergeCell ref="H376:I37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67"/>
  <sheetViews>
    <sheetView showGridLines="0" workbookViewId="0"/>
  </sheetViews>
  <sheetFormatPr defaultRowHeight="15"/>
  <sheetData>
    <row r="1" spans="2:19" ht="28.5">
      <c r="B1" s="290" t="s">
        <v>239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2:19" ht="18">
      <c r="B2" s="1"/>
    </row>
    <row r="3" spans="2:19" ht="29.25" thickBot="1">
      <c r="B3" s="54" t="s">
        <v>265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18">
      <c r="B4" s="1"/>
    </row>
    <row r="5" spans="2:19" ht="21">
      <c r="B5" s="67" t="s">
        <v>285</v>
      </c>
    </row>
    <row r="27" spans="2:25" ht="21">
      <c r="B27" s="67" t="s">
        <v>286</v>
      </c>
    </row>
    <row r="28" spans="2:25" ht="15" customHeight="1"/>
    <row r="29" spans="2:25" ht="15" customHeight="1"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2:25" ht="15" customHeight="1">
      <c r="K30" s="87"/>
      <c r="L30" s="87"/>
      <c r="M30" s="87" t="s">
        <v>1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2:25" ht="15" customHeight="1"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2:25" ht="15" customHeight="1">
      <c r="K32" s="87"/>
      <c r="L32" s="87"/>
      <c r="M32" s="87" t="s">
        <v>2</v>
      </c>
      <c r="N32" s="87" t="s">
        <v>3</v>
      </c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1:25" ht="15" customHeight="1">
      <c r="K33" s="87"/>
      <c r="L33" s="88" t="s">
        <v>6</v>
      </c>
      <c r="M33" s="89">
        <v>0.11627906976744186</v>
      </c>
      <c r="N33" s="90">
        <v>0.88372093023255816</v>
      </c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11:25" ht="15" customHeight="1">
      <c r="K34" s="87"/>
      <c r="L34" s="91" t="s">
        <v>7</v>
      </c>
      <c r="M34" s="92">
        <v>7.6923076923076927E-2</v>
      </c>
      <c r="N34" s="93">
        <v>0.92307692307692302</v>
      </c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1:25" ht="15" customHeight="1">
      <c r="K35" s="87"/>
      <c r="L35" s="91" t="s">
        <v>8</v>
      </c>
      <c r="M35" s="92">
        <v>0</v>
      </c>
      <c r="N35" s="93">
        <v>1</v>
      </c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1:25" ht="15" customHeight="1"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1:25" ht="15" customHeight="1"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1:25" ht="15" customHeight="1"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11:25" ht="15" customHeight="1"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1:25" ht="15" customHeight="1"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1:25" ht="15" customHeight="1"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1:25" ht="15" customHeight="1"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1:25" ht="15" customHeight="1"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1:25" ht="15" customHeight="1"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1:25" ht="15" customHeight="1"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1:25" ht="15" customHeight="1"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1:25" ht="15" customHeight="1"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1:25" ht="15" customHeight="1"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2:25" ht="15" customHeight="1">
      <c r="B49" s="67" t="s">
        <v>10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2:25" ht="15" customHeight="1"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2:25" ht="15" customHeight="1">
      <c r="K51" s="87"/>
      <c r="L51" s="87"/>
      <c r="M51" s="87"/>
      <c r="N51" s="87" t="s">
        <v>11</v>
      </c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2:25" ht="15" customHeight="1"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2:25" ht="15" customHeight="1">
      <c r="K53" s="87"/>
      <c r="L53" s="87"/>
      <c r="M53" s="87"/>
      <c r="N53" s="87" t="s">
        <v>12</v>
      </c>
      <c r="O53" s="87" t="s">
        <v>13</v>
      </c>
      <c r="P53" s="87" t="s">
        <v>14</v>
      </c>
      <c r="Q53" s="87"/>
      <c r="R53" s="87"/>
      <c r="S53" s="87"/>
      <c r="T53" s="87"/>
      <c r="U53" s="87"/>
      <c r="V53" s="87"/>
      <c r="W53" s="87"/>
      <c r="X53" s="87"/>
      <c r="Y53" s="87"/>
    </row>
    <row r="54" spans="2:25" ht="15" customHeight="1">
      <c r="K54" s="87"/>
      <c r="L54" s="87"/>
      <c r="M54" s="88" t="s">
        <v>6</v>
      </c>
      <c r="N54" s="89">
        <v>0.95348837209302328</v>
      </c>
      <c r="O54" s="89">
        <v>3.4883720930232558E-2</v>
      </c>
      <c r="P54" s="90">
        <v>1.1627906976744186E-2</v>
      </c>
      <c r="Q54" s="87"/>
      <c r="R54" s="87"/>
      <c r="S54" s="87"/>
      <c r="T54" s="87"/>
      <c r="U54" s="87"/>
      <c r="V54" s="87"/>
      <c r="W54" s="87"/>
      <c r="X54" s="87"/>
      <c r="Y54" s="87"/>
    </row>
    <row r="55" spans="2:25" ht="15" customHeight="1">
      <c r="K55" s="87"/>
      <c r="L55" s="87"/>
      <c r="M55" s="91" t="s">
        <v>7</v>
      </c>
      <c r="N55" s="92">
        <v>0.92307692307692302</v>
      </c>
      <c r="O55" s="92">
        <v>7.6923076923076927E-2</v>
      </c>
      <c r="P55" s="93">
        <v>0</v>
      </c>
      <c r="Q55" s="87"/>
      <c r="R55" s="87"/>
      <c r="S55" s="87"/>
      <c r="T55" s="87"/>
      <c r="U55" s="87"/>
      <c r="V55" s="87"/>
      <c r="W55" s="87"/>
      <c r="X55" s="87"/>
      <c r="Y55" s="87"/>
    </row>
    <row r="56" spans="2:25" ht="15" customHeight="1">
      <c r="K56" s="87"/>
      <c r="L56" s="87"/>
      <c r="M56" s="91" t="s">
        <v>8</v>
      </c>
      <c r="N56" s="92">
        <v>0.85</v>
      </c>
      <c r="O56" s="92">
        <v>0.15</v>
      </c>
      <c r="P56" s="93">
        <v>0</v>
      </c>
      <c r="Q56" s="87"/>
      <c r="R56" s="87"/>
      <c r="S56" s="87"/>
      <c r="T56" s="87"/>
      <c r="U56" s="87"/>
      <c r="V56" s="87"/>
      <c r="W56" s="87"/>
      <c r="X56" s="87"/>
      <c r="Y56" s="87"/>
    </row>
    <row r="57" spans="2:25" ht="15" customHeight="1"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58" spans="2:25" ht="15" customHeight="1"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</row>
    <row r="59" spans="2:25" ht="15" customHeight="1"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</row>
    <row r="60" spans="2:25" ht="15" customHeight="1"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2:25" ht="15" customHeight="1"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</row>
    <row r="62" spans="2:25" ht="15" customHeight="1"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2:25" ht="15" customHeight="1"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</row>
    <row r="64" spans="2:25" ht="15" customHeight="1"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</row>
    <row r="65" spans="2:25" ht="15" customHeight="1"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</row>
    <row r="66" spans="2:25" ht="15" customHeight="1"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</row>
    <row r="67" spans="2:25" ht="15" customHeight="1"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</row>
    <row r="68" spans="2:25" ht="15" customHeight="1"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</row>
    <row r="69" spans="2:25" ht="15" customHeight="1"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</row>
    <row r="70" spans="2:25" ht="15" customHeight="1"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</row>
    <row r="71" spans="2:25" ht="36.75" customHeight="1" thickBot="1">
      <c r="B71" s="98" t="s">
        <v>267</v>
      </c>
      <c r="C71" s="99"/>
      <c r="D71" s="100"/>
      <c r="E71" s="100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3"/>
      <c r="R71" s="103"/>
      <c r="S71" s="103"/>
      <c r="T71" s="87"/>
      <c r="U71" s="87"/>
      <c r="V71" s="87"/>
      <c r="W71" s="87"/>
      <c r="X71" s="87"/>
      <c r="Y71" s="87"/>
    </row>
    <row r="72" spans="2:25" ht="27.75" customHeight="1">
      <c r="B72" s="59" t="s">
        <v>268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</row>
    <row r="73" spans="2:25" ht="23.25" customHeight="1">
      <c r="B73" s="67" t="s">
        <v>287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</row>
    <row r="74" spans="2:25" ht="15" customHeight="1"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</row>
    <row r="75" spans="2:25" ht="15" customHeight="1"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</row>
    <row r="76" spans="2:25" ht="15" customHeight="1">
      <c r="K76" s="87"/>
      <c r="L76" s="87"/>
      <c r="M76" s="87"/>
      <c r="N76" s="87" t="s">
        <v>23</v>
      </c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</row>
    <row r="77" spans="2:25" ht="15" customHeight="1"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</row>
    <row r="78" spans="2:25" ht="15" customHeight="1">
      <c r="K78" s="87"/>
      <c r="L78" s="87"/>
      <c r="M78" s="87"/>
      <c r="N78" s="87" t="s">
        <v>25</v>
      </c>
      <c r="O78" s="87" t="s">
        <v>26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</row>
    <row r="79" spans="2:25" ht="15" customHeight="1">
      <c r="K79" s="87"/>
      <c r="L79" s="87"/>
      <c r="M79" s="88" t="s">
        <v>6</v>
      </c>
      <c r="N79" s="89">
        <v>0.61176470588235299</v>
      </c>
      <c r="O79" s="89">
        <v>0.38823529411764701</v>
      </c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2:25" ht="15" customHeight="1">
      <c r="K80" s="87"/>
      <c r="L80" s="87"/>
      <c r="M80" s="91" t="s">
        <v>7</v>
      </c>
      <c r="N80" s="92">
        <v>0.76923076923076916</v>
      </c>
      <c r="O80" s="92">
        <v>0.23076923076923075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</row>
    <row r="81" spans="2:25" ht="15" customHeight="1">
      <c r="K81" s="87"/>
      <c r="L81" s="87"/>
      <c r="M81" s="91" t="s">
        <v>8</v>
      </c>
      <c r="N81" s="92">
        <v>0.65</v>
      </c>
      <c r="O81" s="92">
        <v>0.35</v>
      </c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2:25" ht="15" customHeight="1"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</row>
    <row r="83" spans="2:25" ht="15" customHeight="1"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2:25" ht="15" customHeight="1"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2:25" ht="15" customHeight="1"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2:25" ht="15" customHeight="1"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</row>
    <row r="87" spans="2:25" ht="15" customHeight="1"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</row>
    <row r="88" spans="2:25" ht="15" customHeight="1"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</row>
    <row r="89" spans="2:25" ht="15" customHeight="1"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  <row r="90" spans="2:25" ht="15" customHeight="1"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</row>
    <row r="91" spans="2:25" ht="15" customHeight="1"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</row>
    <row r="92" spans="2:25" ht="15" customHeight="1"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</row>
    <row r="93" spans="2:25" ht="15" customHeight="1"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</row>
    <row r="94" spans="2:25" ht="15" customHeight="1"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</row>
    <row r="95" spans="2:25" ht="15" customHeight="1">
      <c r="B95" s="67" t="s">
        <v>288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</row>
    <row r="96" spans="2:25" ht="15" customHeight="1"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1:25" ht="15" customHeight="1"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</row>
    <row r="98" spans="11:25" ht="15" customHeight="1">
      <c r="K98" s="87"/>
      <c r="L98" s="87"/>
      <c r="M98" s="87" t="s">
        <v>24</v>
      </c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</row>
    <row r="99" spans="11:25" ht="15" customHeight="1"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</row>
    <row r="100" spans="11:25" ht="15" customHeight="1">
      <c r="K100" s="87"/>
      <c r="L100" s="87"/>
      <c r="M100" s="87" t="s">
        <v>27</v>
      </c>
      <c r="N100" s="87" t="s">
        <v>28</v>
      </c>
      <c r="O100" s="87" t="s">
        <v>29</v>
      </c>
      <c r="P100" s="87" t="s">
        <v>30</v>
      </c>
      <c r="Q100" s="87" t="s">
        <v>31</v>
      </c>
      <c r="R100" s="87" t="s">
        <v>32</v>
      </c>
      <c r="S100" s="87"/>
      <c r="T100" s="87"/>
      <c r="U100" s="87"/>
      <c r="V100" s="87"/>
      <c r="W100" s="87"/>
      <c r="X100" s="87"/>
      <c r="Y100" s="87"/>
    </row>
    <row r="101" spans="11:25" ht="15" customHeight="1">
      <c r="K101" s="87"/>
      <c r="L101" s="88" t="s">
        <v>6</v>
      </c>
      <c r="M101" s="89">
        <v>0.63529411764705879</v>
      </c>
      <c r="N101" s="89">
        <v>0.16470588235294115</v>
      </c>
      <c r="O101" s="89">
        <v>0.11764705882352942</v>
      </c>
      <c r="P101" s="89">
        <v>2.3529411764705882E-2</v>
      </c>
      <c r="Q101" s="89">
        <v>5.8823529411764712E-2</v>
      </c>
      <c r="R101" s="90">
        <v>0</v>
      </c>
      <c r="S101" s="87"/>
      <c r="T101" s="87"/>
      <c r="U101" s="87"/>
      <c r="V101" s="87"/>
      <c r="W101" s="87"/>
      <c r="X101" s="87"/>
      <c r="Y101" s="87"/>
    </row>
    <row r="102" spans="11:25" ht="15" customHeight="1">
      <c r="K102" s="87"/>
      <c r="L102" s="91" t="s">
        <v>7</v>
      </c>
      <c r="M102" s="92">
        <v>0.88461538461538469</v>
      </c>
      <c r="N102" s="92">
        <v>0</v>
      </c>
      <c r="O102" s="92">
        <v>7.6923076923076927E-2</v>
      </c>
      <c r="P102" s="92">
        <v>0</v>
      </c>
      <c r="Q102" s="92">
        <v>3.8461538461538464E-2</v>
      </c>
      <c r="R102" s="93">
        <v>0</v>
      </c>
      <c r="S102" s="87"/>
      <c r="T102" s="87"/>
      <c r="U102" s="87"/>
      <c r="V102" s="87"/>
      <c r="W102" s="87"/>
      <c r="X102" s="87"/>
      <c r="Y102" s="87"/>
    </row>
    <row r="103" spans="11:25" ht="15" customHeight="1">
      <c r="K103" s="87"/>
      <c r="L103" s="91" t="s">
        <v>8</v>
      </c>
      <c r="M103" s="92">
        <v>0.65</v>
      </c>
      <c r="N103" s="92">
        <v>0.2</v>
      </c>
      <c r="O103" s="92">
        <v>0.15</v>
      </c>
      <c r="P103" s="92">
        <v>0</v>
      </c>
      <c r="Q103" s="92">
        <v>0</v>
      </c>
      <c r="R103" s="93">
        <v>0</v>
      </c>
      <c r="S103" s="87"/>
      <c r="T103" s="87"/>
      <c r="U103" s="87"/>
      <c r="V103" s="87"/>
      <c r="W103" s="87"/>
      <c r="X103" s="87"/>
      <c r="Y103" s="87"/>
    </row>
    <row r="104" spans="11:25" ht="15" customHeight="1"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</row>
    <row r="105" spans="11:25" ht="15" customHeight="1"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</row>
    <row r="106" spans="11:25" ht="15" customHeight="1"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</row>
    <row r="107" spans="11:25" ht="15" customHeight="1"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</row>
    <row r="108" spans="11:25" ht="15" customHeight="1"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</row>
    <row r="109" spans="11:25" ht="15" customHeight="1"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</row>
    <row r="110" spans="11:25" ht="15" customHeight="1"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</row>
    <row r="111" spans="11:25" ht="15" customHeight="1"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</row>
    <row r="112" spans="11:25" ht="15" customHeight="1"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</row>
    <row r="113" spans="2:25" ht="15" customHeight="1"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</row>
    <row r="114" spans="2:25" ht="15" customHeight="1"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</row>
    <row r="115" spans="2:25" ht="15" customHeight="1"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</row>
    <row r="116" spans="2:25" ht="15" customHeight="1"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</row>
    <row r="117" spans="2:25" ht="15" customHeight="1">
      <c r="B117" s="67" t="s">
        <v>33</v>
      </c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</row>
    <row r="118" spans="2:25" ht="15" customHeight="1"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</row>
    <row r="119" spans="2:25" ht="15" customHeight="1">
      <c r="K119" s="87"/>
      <c r="L119" s="87"/>
      <c r="M119" s="87" t="s">
        <v>34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</row>
    <row r="120" spans="2:25" ht="15" customHeight="1"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</row>
    <row r="121" spans="2:25" ht="15" customHeight="1">
      <c r="K121" s="87"/>
      <c r="L121" s="87"/>
      <c r="M121" s="87" t="s">
        <v>35</v>
      </c>
      <c r="N121" s="87" t="s">
        <v>36</v>
      </c>
      <c r="O121" s="87" t="s">
        <v>37</v>
      </c>
      <c r="P121" s="87" t="s">
        <v>38</v>
      </c>
      <c r="Q121" s="87" t="s">
        <v>39</v>
      </c>
      <c r="R121" s="87" t="s">
        <v>40</v>
      </c>
      <c r="S121" s="87" t="s">
        <v>41</v>
      </c>
      <c r="T121" s="87" t="s">
        <v>42</v>
      </c>
      <c r="U121" s="87" t="s">
        <v>43</v>
      </c>
      <c r="V121" s="87" t="s">
        <v>44</v>
      </c>
      <c r="W121" s="87" t="s">
        <v>45</v>
      </c>
      <c r="X121" s="87" t="s">
        <v>46</v>
      </c>
      <c r="Y121" s="87"/>
    </row>
    <row r="122" spans="2:25" ht="15" customHeight="1">
      <c r="K122" s="87"/>
      <c r="L122" s="88" t="s">
        <v>6</v>
      </c>
      <c r="M122" s="89">
        <v>0.21176470588235294</v>
      </c>
      <c r="N122" s="89">
        <v>0</v>
      </c>
      <c r="O122" s="89">
        <v>0</v>
      </c>
      <c r="P122" s="89">
        <v>0</v>
      </c>
      <c r="Q122" s="89">
        <v>0</v>
      </c>
      <c r="R122" s="89">
        <v>2.3529411764705882E-2</v>
      </c>
      <c r="S122" s="89">
        <v>0.23529411764705885</v>
      </c>
      <c r="T122" s="89">
        <v>0.25882352941176473</v>
      </c>
      <c r="U122" s="89">
        <v>0</v>
      </c>
      <c r="V122" s="89">
        <v>1.1764705882352941E-2</v>
      </c>
      <c r="W122" s="89">
        <v>0.2</v>
      </c>
      <c r="X122" s="90">
        <v>5.8823529411764712E-2</v>
      </c>
      <c r="Y122" s="87"/>
    </row>
    <row r="123" spans="2:25" ht="15" customHeight="1">
      <c r="K123" s="87"/>
      <c r="L123" s="91" t="s">
        <v>7</v>
      </c>
      <c r="M123" s="92">
        <v>0.23076923076923075</v>
      </c>
      <c r="N123" s="92">
        <v>0</v>
      </c>
      <c r="O123" s="92">
        <v>0</v>
      </c>
      <c r="P123" s="92">
        <v>0</v>
      </c>
      <c r="Q123" s="92">
        <v>3.8461538461538464E-2</v>
      </c>
      <c r="R123" s="92">
        <v>3.8461538461538464E-2</v>
      </c>
      <c r="S123" s="92">
        <v>7.6923076923076927E-2</v>
      </c>
      <c r="T123" s="92">
        <v>0.34615384615384615</v>
      </c>
      <c r="U123" s="92">
        <v>7.6923076923076927E-2</v>
      </c>
      <c r="V123" s="92">
        <v>0</v>
      </c>
      <c r="W123" s="92">
        <v>0.15384615384615385</v>
      </c>
      <c r="X123" s="93">
        <v>3.8461538461538464E-2</v>
      </c>
      <c r="Y123" s="87"/>
    </row>
    <row r="124" spans="2:25" ht="15" customHeight="1">
      <c r="K124" s="87"/>
      <c r="L124" s="91" t="s">
        <v>8</v>
      </c>
      <c r="M124" s="92">
        <v>0.25</v>
      </c>
      <c r="N124" s="92">
        <v>0</v>
      </c>
      <c r="O124" s="92">
        <v>0</v>
      </c>
      <c r="P124" s="92">
        <v>0</v>
      </c>
      <c r="Q124" s="92">
        <v>0</v>
      </c>
      <c r="R124" s="92">
        <v>0.1</v>
      </c>
      <c r="S124" s="92">
        <v>0.15</v>
      </c>
      <c r="T124" s="92">
        <v>0.3</v>
      </c>
      <c r="U124" s="92">
        <v>0</v>
      </c>
      <c r="V124" s="92">
        <v>0</v>
      </c>
      <c r="W124" s="92">
        <v>0.1</v>
      </c>
      <c r="X124" s="93">
        <v>0.1</v>
      </c>
      <c r="Y124" s="87"/>
    </row>
    <row r="125" spans="2:25" ht="15" customHeight="1"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</row>
    <row r="126" spans="2:25" ht="15" customHeight="1"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</row>
    <row r="127" spans="2:25" ht="15" customHeight="1"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</row>
    <row r="128" spans="2:25" ht="15" customHeight="1"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</row>
    <row r="129" spans="11:25" ht="15" customHeight="1"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</row>
    <row r="130" spans="11:25" ht="15" customHeight="1"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1:25" ht="15" customHeight="1"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</row>
    <row r="132" spans="11:25" ht="15" customHeight="1"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</row>
    <row r="133" spans="11:25" ht="15" customHeight="1"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</row>
    <row r="134" spans="11:25" ht="15" customHeight="1"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</row>
    <row r="135" spans="11:25" ht="15" customHeight="1"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</row>
    <row r="136" spans="11:25" ht="15" customHeight="1"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</row>
    <row r="137" spans="11:25" ht="15" customHeight="1"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</row>
    <row r="138" spans="11:25" ht="15" customHeight="1"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</row>
    <row r="139" spans="11:25" ht="15" customHeight="1"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</row>
    <row r="140" spans="11:25" ht="15" customHeight="1"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</row>
    <row r="141" spans="11:25" ht="15" customHeight="1"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</row>
    <row r="142" spans="11:25" ht="15" customHeight="1"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</row>
    <row r="143" spans="11:25" ht="15" customHeight="1"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</row>
    <row r="144" spans="11:25" ht="15" customHeight="1"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</row>
    <row r="145" spans="2:25" ht="24.75" customHeight="1">
      <c r="B145" s="59" t="s">
        <v>269</v>
      </c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</row>
    <row r="146" spans="2:25" ht="22.5" customHeight="1">
      <c r="B146" s="67" t="s">
        <v>289</v>
      </c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</row>
    <row r="147" spans="2:25" ht="15" customHeight="1">
      <c r="K147" s="87"/>
      <c r="L147" s="87"/>
      <c r="M147" s="87" t="s">
        <v>284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</row>
    <row r="148" spans="2:25" ht="15" customHeight="1"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</row>
    <row r="149" spans="2:25" ht="15" customHeight="1">
      <c r="K149" s="87"/>
      <c r="L149" s="87"/>
      <c r="M149" s="87" t="s">
        <v>283</v>
      </c>
      <c r="N149" s="87" t="s">
        <v>282</v>
      </c>
      <c r="O149" s="87" t="s">
        <v>281</v>
      </c>
      <c r="P149" s="87" t="s">
        <v>280</v>
      </c>
      <c r="Q149" s="87" t="s">
        <v>279</v>
      </c>
      <c r="R149" s="87"/>
      <c r="S149" s="87"/>
      <c r="T149" s="87"/>
      <c r="U149" s="87"/>
      <c r="V149" s="87"/>
      <c r="W149" s="87"/>
      <c r="X149" s="87"/>
      <c r="Y149" s="87"/>
    </row>
    <row r="150" spans="2:25" ht="15" customHeight="1">
      <c r="K150" s="87"/>
      <c r="L150" s="88" t="s">
        <v>6</v>
      </c>
      <c r="M150" s="89">
        <v>0.47599999999999998</v>
      </c>
      <c r="N150" s="89">
        <v>0.14285714285714288</v>
      </c>
      <c r="O150" s="89">
        <v>0.10714285714285714</v>
      </c>
      <c r="P150" s="89">
        <v>0.26190476190476192</v>
      </c>
      <c r="Q150" s="90">
        <v>1.1904761904761904E-2</v>
      </c>
      <c r="R150" s="87"/>
      <c r="S150" s="87"/>
      <c r="T150" s="87"/>
      <c r="U150" s="87"/>
      <c r="V150" s="87"/>
      <c r="W150" s="87"/>
      <c r="X150" s="87"/>
      <c r="Y150" s="87"/>
    </row>
    <row r="151" spans="2:25" ht="15" customHeight="1">
      <c r="K151" s="87"/>
      <c r="L151" s="91" t="s">
        <v>7</v>
      </c>
      <c r="M151" s="92">
        <v>0.34599999999999997</v>
      </c>
      <c r="N151" s="92">
        <v>0.19230769230769229</v>
      </c>
      <c r="O151" s="92">
        <v>0.19230769230769229</v>
      </c>
      <c r="P151" s="92">
        <v>0.26923076923076922</v>
      </c>
      <c r="Q151" s="93">
        <v>0</v>
      </c>
      <c r="R151" s="87"/>
      <c r="S151" s="87"/>
      <c r="T151" s="87"/>
      <c r="U151" s="87"/>
      <c r="V151" s="87"/>
      <c r="W151" s="87"/>
      <c r="X151" s="87"/>
      <c r="Y151" s="87"/>
    </row>
    <row r="152" spans="2:25" ht="15" customHeight="1">
      <c r="K152" s="87"/>
      <c r="L152" s="91" t="s">
        <v>8</v>
      </c>
      <c r="M152" s="92">
        <v>0.4</v>
      </c>
      <c r="N152" s="92">
        <v>0.2</v>
      </c>
      <c r="O152" s="92">
        <v>0.2</v>
      </c>
      <c r="P152" s="92">
        <v>0.15</v>
      </c>
      <c r="Q152" s="93">
        <v>0.05</v>
      </c>
      <c r="R152" s="87"/>
      <c r="S152" s="87"/>
      <c r="T152" s="87"/>
      <c r="U152" s="87"/>
      <c r="V152" s="87"/>
      <c r="W152" s="87"/>
      <c r="X152" s="87"/>
      <c r="Y152" s="87"/>
    </row>
    <row r="153" spans="2:25" ht="15" customHeight="1"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</row>
    <row r="154" spans="2:25" ht="15" customHeight="1"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</row>
    <row r="155" spans="2:25" ht="15" customHeight="1"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</row>
    <row r="156" spans="2:25" ht="15" customHeight="1"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</row>
    <row r="157" spans="2:25" ht="15" customHeight="1"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</row>
    <row r="158" spans="2:25" ht="15" customHeight="1"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</row>
    <row r="159" spans="2:25" ht="15" customHeight="1"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</row>
    <row r="160" spans="2:25" ht="15" customHeight="1"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</row>
    <row r="161" spans="2:31" ht="15" customHeight="1"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</row>
    <row r="162" spans="2:31" ht="15" customHeight="1"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</row>
    <row r="163" spans="2:31" ht="15" customHeight="1"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</row>
    <row r="164" spans="2:31" ht="15" customHeight="1"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2:31" ht="15" customHeight="1"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</row>
    <row r="166" spans="2:31" ht="15" customHeight="1"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</row>
    <row r="167" spans="2:31" ht="15" customHeight="1"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</row>
    <row r="168" spans="2:31" ht="15" customHeight="1">
      <c r="B168" s="67" t="s">
        <v>48</v>
      </c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</row>
    <row r="169" spans="2:31" ht="15" customHeight="1"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</row>
    <row r="170" spans="2:31" ht="15" customHeight="1"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</row>
    <row r="171" spans="2:31" ht="15" customHeight="1"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2:31" ht="15" customHeight="1">
      <c r="K172" s="87"/>
      <c r="L172" s="87"/>
      <c r="M172" s="87"/>
      <c r="N172" s="87"/>
      <c r="O172" s="87"/>
      <c r="P172" s="87"/>
      <c r="Q172" s="119"/>
      <c r="R172" s="119"/>
      <c r="S172" s="119"/>
      <c r="T172" s="119"/>
      <c r="U172" s="119"/>
      <c r="V172" s="119"/>
      <c r="W172" s="119"/>
      <c r="X172" s="119"/>
      <c r="Y172" s="119"/>
      <c r="Z172" s="270"/>
      <c r="AA172" s="270"/>
    </row>
    <row r="173" spans="2:31" ht="15" customHeight="1">
      <c r="K173" s="87"/>
      <c r="L173" s="88" t="s">
        <v>6</v>
      </c>
      <c r="M173" s="89"/>
      <c r="N173" s="89"/>
      <c r="O173" s="90"/>
      <c r="P173" s="87"/>
      <c r="Q173" s="119"/>
      <c r="R173" s="119"/>
      <c r="S173" s="87"/>
      <c r="T173" s="87"/>
      <c r="U173" s="87"/>
      <c r="V173" s="87"/>
      <c r="W173" s="87"/>
      <c r="X173" s="87"/>
      <c r="Y173" s="87"/>
      <c r="Z173" s="120"/>
      <c r="AA173" s="120"/>
    </row>
    <row r="174" spans="2:31" ht="15" customHeight="1">
      <c r="K174" s="87"/>
      <c r="L174" s="91" t="s">
        <v>7</v>
      </c>
      <c r="M174" s="92"/>
      <c r="N174" s="92"/>
      <c r="O174" s="93"/>
      <c r="P174" s="121"/>
      <c r="Q174" s="271"/>
      <c r="R174" s="271"/>
      <c r="S174" s="121"/>
      <c r="T174" s="121"/>
      <c r="U174" s="121"/>
      <c r="V174" s="121"/>
      <c r="W174" s="121"/>
      <c r="X174" s="120"/>
      <c r="Y174" s="120"/>
      <c r="Z174" s="120"/>
      <c r="AA174" s="120"/>
    </row>
    <row r="175" spans="2:31" ht="15" customHeight="1">
      <c r="K175" s="87"/>
      <c r="L175" s="91" t="s">
        <v>8</v>
      </c>
      <c r="M175" s="92"/>
      <c r="N175" s="92"/>
      <c r="O175" s="93"/>
      <c r="P175" s="121"/>
      <c r="Q175" s="271"/>
      <c r="R175" s="27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265"/>
      <c r="AC175" s="265"/>
      <c r="AD175" s="265"/>
      <c r="AE175" s="265"/>
    </row>
    <row r="176" spans="2:31" ht="15" customHeight="1">
      <c r="K176" s="87"/>
      <c r="L176" s="87"/>
      <c r="M176" s="87"/>
      <c r="N176" s="87"/>
      <c r="O176" s="87"/>
      <c r="P176" s="121"/>
      <c r="Q176" s="343"/>
      <c r="R176" s="343"/>
      <c r="S176" s="121"/>
      <c r="T176" s="121"/>
      <c r="U176" s="121"/>
      <c r="V176" s="121"/>
      <c r="W176" s="121"/>
      <c r="X176" s="121"/>
      <c r="Y176" s="121"/>
      <c r="Z176" s="121"/>
      <c r="AA176" s="121"/>
      <c r="AB176" s="265"/>
      <c r="AC176" s="265"/>
      <c r="AD176" s="265"/>
      <c r="AE176" s="265"/>
    </row>
    <row r="177" spans="2:31" ht="15" customHeight="1">
      <c r="K177" s="87"/>
      <c r="L177" s="87"/>
      <c r="M177" s="87"/>
      <c r="N177" s="87"/>
      <c r="O177" s="87"/>
      <c r="P177" s="121"/>
      <c r="Q177" s="343"/>
      <c r="R177" s="343"/>
      <c r="S177" s="121"/>
      <c r="T177" s="121"/>
      <c r="U177" s="121"/>
      <c r="V177" s="121"/>
      <c r="W177" s="121"/>
      <c r="X177" s="121"/>
      <c r="Y177" s="121"/>
      <c r="Z177" s="121"/>
      <c r="AA177" s="121"/>
      <c r="AB177" s="265"/>
      <c r="AC177" s="265"/>
      <c r="AD177" s="265"/>
      <c r="AE177" s="265"/>
    </row>
    <row r="178" spans="2:31" ht="15" customHeight="1">
      <c r="K178" s="87"/>
      <c r="L178" s="87"/>
      <c r="M178" s="87"/>
      <c r="N178" s="87"/>
      <c r="O178" s="87"/>
      <c r="P178" s="121"/>
      <c r="Q178" s="271"/>
      <c r="R178" s="271"/>
      <c r="S178" s="121"/>
      <c r="T178" s="346" t="s">
        <v>50</v>
      </c>
      <c r="U178" s="346"/>
      <c r="V178" s="346" t="s">
        <v>51</v>
      </c>
      <c r="W178" s="346"/>
      <c r="X178" s="346" t="s">
        <v>52</v>
      </c>
      <c r="Y178" s="346"/>
      <c r="Z178" s="121"/>
      <c r="AA178" s="121"/>
      <c r="AB178" s="265"/>
      <c r="AC178" s="265"/>
      <c r="AD178" s="265"/>
      <c r="AE178" s="265"/>
    </row>
    <row r="179" spans="2:31" ht="15" customHeight="1">
      <c r="K179" s="87"/>
      <c r="L179" s="87"/>
      <c r="M179" s="87"/>
      <c r="N179" s="87"/>
      <c r="O179" s="87"/>
      <c r="P179" s="122"/>
      <c r="Q179" s="272"/>
      <c r="R179" s="272"/>
      <c r="S179" s="121"/>
      <c r="T179" s="121" t="s">
        <v>312</v>
      </c>
      <c r="U179" s="121" t="s">
        <v>311</v>
      </c>
      <c r="V179" s="121" t="s">
        <v>312</v>
      </c>
      <c r="W179" s="121" t="s">
        <v>311</v>
      </c>
      <c r="X179" s="121" t="s">
        <v>312</v>
      </c>
      <c r="Y179" s="121" t="s">
        <v>311</v>
      </c>
      <c r="Z179" s="121"/>
      <c r="AA179" s="121"/>
      <c r="AB179" s="265"/>
      <c r="AC179" s="265"/>
      <c r="AD179" s="265"/>
      <c r="AE179" s="265"/>
    </row>
    <row r="180" spans="2:31" ht="15" customHeight="1">
      <c r="K180" s="87"/>
      <c r="L180" s="87"/>
      <c r="M180" s="87"/>
      <c r="N180" s="87"/>
      <c r="O180" s="87"/>
      <c r="P180" s="122"/>
      <c r="Q180" s="272"/>
      <c r="R180" s="272"/>
      <c r="S180" s="267" t="s">
        <v>6</v>
      </c>
      <c r="T180" s="268">
        <v>0.74117647058823533</v>
      </c>
      <c r="U180" s="268">
        <v>1.1764705882352941E-2</v>
      </c>
      <c r="V180" s="268">
        <v>9.4117647058823528E-2</v>
      </c>
      <c r="W180" s="268">
        <v>1.1764705882352941E-2</v>
      </c>
      <c r="X180" s="268">
        <v>9.4117647058823528E-2</v>
      </c>
      <c r="Y180" s="268">
        <v>4.7058823529411764E-2</v>
      </c>
      <c r="Z180" s="269"/>
      <c r="AA180" s="121"/>
      <c r="AB180" s="266"/>
      <c r="AC180" s="265"/>
      <c r="AD180" s="266"/>
      <c r="AE180" s="265"/>
    </row>
    <row r="181" spans="2:31" ht="15" customHeight="1">
      <c r="K181" s="87"/>
      <c r="L181" s="87"/>
      <c r="M181" s="87"/>
      <c r="N181" s="87"/>
      <c r="O181" s="87"/>
      <c r="P181" s="122"/>
      <c r="Q181" s="272"/>
      <c r="R181" s="272"/>
      <c r="S181" s="267" t="s">
        <v>7</v>
      </c>
      <c r="T181" s="268">
        <v>0.65384615384615385</v>
      </c>
      <c r="U181" s="268">
        <v>0</v>
      </c>
      <c r="V181" s="268">
        <v>0.15384615384615385</v>
      </c>
      <c r="W181" s="268">
        <v>0</v>
      </c>
      <c r="X181" s="268">
        <v>0</v>
      </c>
      <c r="Y181" s="268">
        <v>0.19230769230769232</v>
      </c>
      <c r="Z181" s="269"/>
      <c r="AA181" s="121"/>
      <c r="AB181" s="266"/>
      <c r="AC181" s="265"/>
      <c r="AD181" s="266"/>
      <c r="AE181" s="265"/>
    </row>
    <row r="182" spans="2:31" ht="15" customHeight="1">
      <c r="K182" s="87"/>
      <c r="L182" s="87"/>
      <c r="M182" s="87"/>
      <c r="N182" s="87"/>
      <c r="O182" s="87"/>
      <c r="P182" s="87"/>
      <c r="Q182" s="119"/>
      <c r="R182" s="119"/>
      <c r="S182" s="267" t="s">
        <v>8</v>
      </c>
      <c r="T182" s="268">
        <v>0.6</v>
      </c>
      <c r="U182" s="268">
        <v>0</v>
      </c>
      <c r="V182" s="268">
        <v>0.15</v>
      </c>
      <c r="W182" s="268">
        <v>0</v>
      </c>
      <c r="X182" s="268">
        <v>0.05</v>
      </c>
      <c r="Y182" s="268">
        <v>0.2</v>
      </c>
      <c r="Z182" s="269"/>
      <c r="AA182" s="121"/>
      <c r="AB182" s="266"/>
      <c r="AC182" s="265"/>
      <c r="AD182" s="266"/>
      <c r="AE182" s="265"/>
    </row>
    <row r="183" spans="2:31" ht="15" customHeight="1">
      <c r="K183" s="87"/>
      <c r="L183" s="87"/>
      <c r="M183" s="87"/>
      <c r="N183" s="87"/>
      <c r="O183" s="87"/>
      <c r="P183" s="87"/>
      <c r="Q183" s="119"/>
      <c r="R183" s="119"/>
      <c r="S183" s="267"/>
      <c r="T183" s="268"/>
      <c r="U183" s="268"/>
      <c r="V183" s="268"/>
      <c r="W183" s="268"/>
      <c r="X183" s="268"/>
      <c r="Y183" s="268"/>
      <c r="Z183" s="269"/>
      <c r="AA183" s="121"/>
      <c r="AB183" s="266"/>
      <c r="AC183" s="265"/>
      <c r="AD183" s="266"/>
      <c r="AE183" s="265"/>
    </row>
    <row r="184" spans="2:31" ht="15" customHeight="1">
      <c r="K184" s="87"/>
      <c r="L184" s="87"/>
      <c r="M184" s="87"/>
      <c r="N184" s="87"/>
      <c r="O184" s="87"/>
      <c r="P184" s="87"/>
      <c r="Q184" s="119"/>
      <c r="R184" s="119"/>
      <c r="S184" s="87"/>
      <c r="T184" s="87"/>
      <c r="U184" s="87"/>
      <c r="V184" s="87"/>
      <c r="W184" s="87"/>
      <c r="X184" s="87"/>
      <c r="Y184" s="87"/>
      <c r="Z184" s="121"/>
      <c r="AA184" s="121"/>
      <c r="AB184" s="265"/>
      <c r="AC184" s="265"/>
      <c r="AD184" s="265"/>
      <c r="AE184" s="265"/>
    </row>
    <row r="185" spans="2:31" ht="15" customHeight="1">
      <c r="K185" s="87"/>
      <c r="L185" s="87"/>
      <c r="M185" s="87"/>
      <c r="N185" s="87"/>
      <c r="O185" s="87"/>
      <c r="P185" s="87"/>
      <c r="Q185" s="119"/>
      <c r="R185" s="119"/>
      <c r="S185" s="87"/>
      <c r="T185" s="87"/>
      <c r="U185" s="87"/>
      <c r="V185" s="87"/>
      <c r="W185" s="87"/>
      <c r="X185" s="87"/>
      <c r="Y185" s="87"/>
      <c r="Z185" s="121"/>
      <c r="AA185" s="121"/>
      <c r="AB185" s="265"/>
      <c r="AC185" s="265"/>
      <c r="AD185" s="265"/>
      <c r="AE185" s="265"/>
    </row>
    <row r="186" spans="2:31" ht="15" customHeight="1"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120"/>
      <c r="AA186" s="120"/>
    </row>
    <row r="187" spans="2:31" ht="15" customHeight="1"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</row>
    <row r="188" spans="2:31" ht="15" customHeight="1"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</row>
    <row r="189" spans="2:31" ht="15" customHeight="1"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</row>
    <row r="190" spans="2:31" ht="15" customHeight="1">
      <c r="B190" s="67" t="s">
        <v>54</v>
      </c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</row>
    <row r="191" spans="2:31" ht="15" customHeight="1"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</row>
    <row r="192" spans="2:31" ht="15" customHeight="1">
      <c r="K192" s="87"/>
      <c r="L192" s="87"/>
      <c r="M192" s="87" t="s">
        <v>55</v>
      </c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</row>
    <row r="193" spans="11:25" ht="15" customHeight="1"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</row>
    <row r="194" spans="11:25" ht="15" customHeight="1">
      <c r="K194" s="87"/>
      <c r="L194" s="87"/>
      <c r="M194" s="87" t="s">
        <v>56</v>
      </c>
      <c r="N194" s="87" t="s">
        <v>57</v>
      </c>
      <c r="O194" s="87" t="s">
        <v>58</v>
      </c>
      <c r="P194" s="87" t="s">
        <v>59</v>
      </c>
      <c r="Q194" s="87" t="s">
        <v>60</v>
      </c>
      <c r="R194" s="87"/>
      <c r="S194" s="87"/>
      <c r="T194" s="87"/>
      <c r="U194" s="87"/>
      <c r="V194" s="87"/>
      <c r="W194" s="87"/>
      <c r="X194" s="87"/>
      <c r="Y194" s="87"/>
    </row>
    <row r="195" spans="11:25" ht="15" customHeight="1">
      <c r="K195" s="87"/>
      <c r="L195" s="88" t="s">
        <v>6</v>
      </c>
      <c r="M195" s="89">
        <v>0.68235294117647061</v>
      </c>
      <c r="N195" s="89">
        <v>9.4117647058823528E-2</v>
      </c>
      <c r="O195" s="89">
        <v>0.2</v>
      </c>
      <c r="P195" s="89">
        <v>2.3529411764705882E-2</v>
      </c>
      <c r="Q195" s="90">
        <v>0</v>
      </c>
      <c r="R195" s="87"/>
      <c r="S195" s="87"/>
      <c r="T195" s="87"/>
      <c r="U195" s="87"/>
      <c r="V195" s="87"/>
      <c r="W195" s="87"/>
      <c r="X195" s="87"/>
      <c r="Y195" s="87"/>
    </row>
    <row r="196" spans="11:25" ht="15" customHeight="1">
      <c r="K196" s="87"/>
      <c r="L196" s="91" t="s">
        <v>7</v>
      </c>
      <c r="M196" s="92">
        <v>0.69230769230769229</v>
      </c>
      <c r="N196" s="92">
        <v>3.8461538461538464E-2</v>
      </c>
      <c r="O196" s="92">
        <v>7.6923076923076927E-2</v>
      </c>
      <c r="P196" s="92">
        <v>0.15384615384615385</v>
      </c>
      <c r="Q196" s="93">
        <v>3.8461538461538464E-2</v>
      </c>
      <c r="R196" s="87"/>
      <c r="S196" s="87"/>
      <c r="T196" s="87"/>
      <c r="U196" s="87"/>
      <c r="V196" s="87"/>
      <c r="W196" s="87"/>
      <c r="X196" s="87"/>
      <c r="Y196" s="87"/>
    </row>
    <row r="197" spans="11:25" ht="15" customHeight="1">
      <c r="K197" s="87"/>
      <c r="L197" s="91" t="s">
        <v>8</v>
      </c>
      <c r="M197" s="92">
        <v>0.75</v>
      </c>
      <c r="N197" s="92">
        <v>0.15</v>
      </c>
      <c r="O197" s="92">
        <v>0.1</v>
      </c>
      <c r="P197" s="92">
        <v>0</v>
      </c>
      <c r="Q197" s="93">
        <v>0</v>
      </c>
      <c r="R197" s="87"/>
      <c r="S197" s="87"/>
      <c r="T197" s="87"/>
      <c r="U197" s="87"/>
      <c r="V197" s="87"/>
      <c r="W197" s="87"/>
      <c r="X197" s="87"/>
      <c r="Y197" s="87"/>
    </row>
    <row r="198" spans="11:25" ht="15" customHeight="1"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</row>
    <row r="199" spans="11:25" ht="15" customHeight="1"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</row>
    <row r="200" spans="11:25" ht="15" customHeight="1"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</row>
    <row r="201" spans="11:25" ht="15" customHeight="1"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</row>
    <row r="202" spans="11:25" ht="15" customHeight="1"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</row>
    <row r="203" spans="11:25" ht="15" customHeight="1"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</row>
    <row r="204" spans="11:25" ht="15" customHeight="1"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1:25" ht="15" customHeight="1"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</row>
    <row r="206" spans="11:25" ht="15" customHeight="1"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</row>
    <row r="207" spans="11:25" ht="15" customHeight="1"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</row>
    <row r="208" spans="11:25" ht="15" customHeight="1"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</row>
    <row r="209" spans="2:25" ht="15" customHeight="1"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</row>
    <row r="210" spans="2:25" ht="15" customHeight="1"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</row>
    <row r="211" spans="2:25" ht="15" customHeight="1"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2:25" ht="15" customHeight="1">
      <c r="B212" s="67" t="s">
        <v>290</v>
      </c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2:25" ht="15" customHeight="1"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</row>
    <row r="214" spans="2:25" ht="15" customHeight="1">
      <c r="K214" s="87"/>
      <c r="L214" s="87"/>
      <c r="M214" s="87" t="s">
        <v>66</v>
      </c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</row>
    <row r="215" spans="2:25" ht="15" customHeight="1"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</row>
    <row r="216" spans="2:25" ht="15" customHeight="1">
      <c r="K216" s="87"/>
      <c r="L216" s="87"/>
      <c r="M216" s="87" t="s">
        <v>25</v>
      </c>
      <c r="N216" s="87" t="s">
        <v>26</v>
      </c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</row>
    <row r="217" spans="2:25" ht="15" customHeight="1">
      <c r="K217" s="87"/>
      <c r="L217" s="88" t="s">
        <v>6</v>
      </c>
      <c r="M217" s="89">
        <v>2.4096385542168676E-2</v>
      </c>
      <c r="N217" s="90">
        <v>0.97590361445783136</v>
      </c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</row>
    <row r="218" spans="2:25" ht="15" customHeight="1">
      <c r="K218" s="87"/>
      <c r="L218" s="91" t="s">
        <v>7</v>
      </c>
      <c r="M218" s="92">
        <v>4.5454545454545456E-2</v>
      </c>
      <c r="N218" s="93">
        <v>0.95454545454545459</v>
      </c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</row>
    <row r="219" spans="2:25" ht="15" customHeight="1">
      <c r="K219" s="87"/>
      <c r="L219" s="91" t="s">
        <v>8</v>
      </c>
      <c r="M219" s="92">
        <v>0.05</v>
      </c>
      <c r="N219" s="93">
        <v>0.95</v>
      </c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</row>
    <row r="220" spans="2:25" ht="15" customHeight="1"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</row>
    <row r="221" spans="2:25" ht="15" customHeight="1"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</row>
    <row r="222" spans="2:25" ht="15" customHeight="1"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</row>
    <row r="223" spans="2:25" ht="15" customHeight="1"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</row>
    <row r="224" spans="2:25" ht="15" customHeight="1"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</row>
    <row r="225" spans="2:25" ht="15" customHeight="1"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</row>
    <row r="226" spans="2:25" ht="15" customHeight="1"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</row>
    <row r="227" spans="2:25" ht="15" customHeight="1"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</row>
    <row r="228" spans="2:25" ht="15" customHeight="1"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</row>
    <row r="229" spans="2:25" ht="15" customHeight="1"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</row>
    <row r="230" spans="2:25" ht="15" customHeight="1"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</row>
    <row r="231" spans="2:25" ht="15" customHeight="1"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</row>
    <row r="232" spans="2:25" ht="15" customHeight="1"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</row>
    <row r="233" spans="2:25" ht="15" customHeight="1"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</row>
    <row r="234" spans="2:25" ht="15" customHeight="1">
      <c r="B234" s="67" t="s">
        <v>67</v>
      </c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</row>
    <row r="235" spans="2:25" ht="15" customHeight="1">
      <c r="B235" s="123" t="s">
        <v>313</v>
      </c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</row>
    <row r="236" spans="2:25" ht="15" customHeight="1">
      <c r="K236" s="87"/>
      <c r="L236" s="87"/>
      <c r="M236" s="87" t="s">
        <v>68</v>
      </c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</row>
    <row r="237" spans="2:25" ht="15" customHeight="1"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</row>
    <row r="238" spans="2:25" ht="15" customHeight="1">
      <c r="K238" s="87"/>
      <c r="L238" s="87"/>
      <c r="M238" s="87" t="s">
        <v>69</v>
      </c>
      <c r="N238" s="87" t="s">
        <v>70</v>
      </c>
      <c r="O238" s="87" t="s">
        <v>32</v>
      </c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2:25" ht="15" customHeight="1">
      <c r="K239" s="87"/>
      <c r="L239" s="88" t="s">
        <v>6</v>
      </c>
      <c r="M239" s="89">
        <v>7.6923076923076927E-2</v>
      </c>
      <c r="N239" s="89">
        <v>0.38461538461538458</v>
      </c>
      <c r="O239" s="90">
        <v>0.53846153846153844</v>
      </c>
      <c r="P239" s="87"/>
      <c r="Q239" s="87"/>
      <c r="R239" s="87"/>
      <c r="S239" s="87"/>
      <c r="T239" s="87"/>
      <c r="U239" s="87"/>
      <c r="V239" s="87"/>
      <c r="W239" s="87"/>
      <c r="X239" s="87"/>
      <c r="Y239" s="87"/>
    </row>
    <row r="240" spans="2:25" ht="15" customHeight="1">
      <c r="K240" s="87"/>
      <c r="L240" s="91" t="s">
        <v>7</v>
      </c>
      <c r="M240" s="92">
        <v>0</v>
      </c>
      <c r="N240" s="92">
        <v>1</v>
      </c>
      <c r="O240" s="93">
        <v>0</v>
      </c>
      <c r="P240" s="87"/>
      <c r="Q240" s="87"/>
      <c r="R240" s="87"/>
      <c r="S240" s="87"/>
      <c r="T240" s="87"/>
      <c r="U240" s="87"/>
      <c r="V240" s="87"/>
      <c r="W240" s="87"/>
      <c r="X240" s="87"/>
      <c r="Y240" s="87"/>
    </row>
    <row r="241" spans="2:25" ht="15" customHeight="1">
      <c r="K241" s="87"/>
      <c r="L241" s="91" t="s">
        <v>8</v>
      </c>
      <c r="M241" s="92">
        <v>0</v>
      </c>
      <c r="N241" s="92">
        <v>0.5</v>
      </c>
      <c r="O241" s="93">
        <v>0.5</v>
      </c>
      <c r="P241" s="87"/>
      <c r="Q241" s="87"/>
      <c r="R241" s="87"/>
      <c r="S241" s="87"/>
      <c r="T241" s="87"/>
      <c r="U241" s="87"/>
      <c r="V241" s="87"/>
      <c r="W241" s="87"/>
      <c r="X241" s="87"/>
      <c r="Y241" s="87"/>
    </row>
    <row r="242" spans="2:25" ht="15" customHeight="1"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</row>
    <row r="243" spans="2:25" ht="15" customHeight="1"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</row>
    <row r="244" spans="2:25" ht="15" customHeight="1"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</row>
    <row r="245" spans="2:25" ht="15" customHeight="1"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</row>
    <row r="246" spans="2:25" ht="15" customHeight="1"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</row>
    <row r="247" spans="2:25" ht="15" customHeight="1"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</row>
    <row r="248" spans="2:25" ht="15" customHeight="1"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</row>
    <row r="249" spans="2:25" ht="15" customHeight="1"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</row>
    <row r="250" spans="2:25" ht="15" customHeight="1"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</row>
    <row r="251" spans="2:25" ht="15" customHeight="1"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</row>
    <row r="252" spans="2:25" ht="15" customHeight="1"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2:25" ht="15" customHeight="1"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</row>
    <row r="254" spans="2:25" ht="15" customHeight="1"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</row>
    <row r="255" spans="2:25" ht="15" customHeight="1"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</row>
    <row r="256" spans="2:25" ht="15" customHeight="1">
      <c r="B256" s="67" t="s">
        <v>291</v>
      </c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</row>
    <row r="257" spans="11:25" ht="15" customHeight="1">
      <c r="K257" s="87"/>
      <c r="L257" s="87"/>
      <c r="M257" s="87" t="s">
        <v>72</v>
      </c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</row>
    <row r="258" spans="11:25" ht="15" customHeight="1"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</row>
    <row r="259" spans="11:25" ht="15" customHeight="1">
      <c r="K259" s="87"/>
      <c r="L259" s="87"/>
      <c r="M259" s="87" t="s">
        <v>74</v>
      </c>
      <c r="N259" s="87" t="s">
        <v>75</v>
      </c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</row>
    <row r="260" spans="11:25" ht="15" customHeight="1">
      <c r="K260" s="87"/>
      <c r="L260" s="88" t="s">
        <v>6</v>
      </c>
      <c r="M260" s="89">
        <v>0.18823529411764706</v>
      </c>
      <c r="N260" s="89">
        <v>0.81176470588235294</v>
      </c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</row>
    <row r="261" spans="11:25" ht="15" customHeight="1">
      <c r="K261" s="87"/>
      <c r="L261" s="91" t="s">
        <v>7</v>
      </c>
      <c r="M261" s="92">
        <v>0.19230769230769229</v>
      </c>
      <c r="N261" s="92">
        <v>0.80769230769230771</v>
      </c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</row>
    <row r="262" spans="11:25" ht="15" customHeight="1">
      <c r="K262" s="87"/>
      <c r="L262" s="91" t="s">
        <v>8</v>
      </c>
      <c r="M262" s="92">
        <v>0</v>
      </c>
      <c r="N262" s="92">
        <v>1</v>
      </c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</row>
    <row r="263" spans="11:25" ht="15" customHeight="1"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</row>
    <row r="264" spans="11:25" ht="15" customHeight="1"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</row>
    <row r="265" spans="11:25" ht="15" customHeight="1"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</row>
    <row r="266" spans="11:25" ht="15" customHeight="1"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</row>
    <row r="267" spans="11:25" ht="15" customHeight="1"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</row>
    <row r="268" spans="11:25" ht="15" customHeight="1"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</row>
    <row r="269" spans="11:25" ht="15" customHeight="1"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</row>
    <row r="270" spans="11:25" ht="15" customHeight="1"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</row>
    <row r="271" spans="11:25" ht="15" customHeight="1"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</row>
    <row r="272" spans="11:25" ht="15" customHeight="1"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2:25" ht="15" customHeight="1"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</row>
    <row r="274" spans="2:25" ht="15" customHeight="1"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</row>
    <row r="275" spans="2:25" ht="15" customHeight="1"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</row>
    <row r="276" spans="2:25" ht="15" customHeight="1"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</row>
    <row r="277" spans="2:25" ht="15" customHeight="1"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</row>
    <row r="278" spans="2:25" ht="15" customHeight="1">
      <c r="B278" s="67" t="s">
        <v>292</v>
      </c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</row>
    <row r="279" spans="2:25" ht="15" customHeight="1"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</row>
    <row r="280" spans="2:25" ht="15" customHeight="1">
      <c r="K280" s="87"/>
      <c r="L280" s="87"/>
      <c r="M280" s="87" t="s">
        <v>73</v>
      </c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</row>
    <row r="281" spans="2:25" ht="15" customHeight="1"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</row>
    <row r="282" spans="2:25" ht="15" customHeight="1">
      <c r="K282" s="87"/>
      <c r="L282" s="87"/>
      <c r="M282" s="87" t="s">
        <v>76</v>
      </c>
      <c r="N282" s="87" t="s">
        <v>77</v>
      </c>
      <c r="O282" s="87" t="s">
        <v>78</v>
      </c>
      <c r="P282" s="87" t="s">
        <v>79</v>
      </c>
      <c r="Q282" s="87" t="s">
        <v>80</v>
      </c>
      <c r="R282" s="87" t="s">
        <v>81</v>
      </c>
      <c r="S282" s="87" t="s">
        <v>82</v>
      </c>
      <c r="T282" s="87"/>
      <c r="U282" s="87"/>
      <c r="V282" s="87"/>
      <c r="W282" s="87"/>
      <c r="X282" s="87"/>
      <c r="Y282" s="87"/>
    </row>
    <row r="283" spans="2:25" ht="15" customHeight="1">
      <c r="K283" s="87"/>
      <c r="L283" s="88" t="s">
        <v>6</v>
      </c>
      <c r="M283" s="89">
        <v>0.89411764705882346</v>
      </c>
      <c r="N283" s="89">
        <v>0</v>
      </c>
      <c r="O283" s="89">
        <v>1.1764705882352941E-2</v>
      </c>
      <c r="P283" s="89">
        <v>1.1764705882352941E-2</v>
      </c>
      <c r="Q283" s="89">
        <v>2.3529411764705882E-2</v>
      </c>
      <c r="R283" s="89">
        <v>4.7058823529411764E-2</v>
      </c>
      <c r="S283" s="90">
        <v>1.1764705882352941E-2</v>
      </c>
      <c r="T283" s="87"/>
      <c r="U283" s="87"/>
      <c r="V283" s="87"/>
      <c r="W283" s="87"/>
      <c r="X283" s="87"/>
      <c r="Y283" s="87"/>
    </row>
    <row r="284" spans="2:25" ht="15" customHeight="1">
      <c r="K284" s="87"/>
      <c r="L284" s="91" t="s">
        <v>7</v>
      </c>
      <c r="M284" s="92">
        <v>0.88461538461538469</v>
      </c>
      <c r="N284" s="92">
        <v>0</v>
      </c>
      <c r="O284" s="92">
        <v>0</v>
      </c>
      <c r="P284" s="92">
        <v>0</v>
      </c>
      <c r="Q284" s="92">
        <v>3.8461538461538464E-2</v>
      </c>
      <c r="R284" s="92">
        <v>7.6923076923076927E-2</v>
      </c>
      <c r="S284" s="93">
        <v>0</v>
      </c>
      <c r="T284" s="87"/>
      <c r="U284" s="87"/>
      <c r="V284" s="87"/>
      <c r="W284" s="87"/>
      <c r="X284" s="87"/>
      <c r="Y284" s="87"/>
    </row>
    <row r="285" spans="2:25" ht="15" customHeight="1">
      <c r="K285" s="87"/>
      <c r="L285" s="91" t="s">
        <v>8</v>
      </c>
      <c r="M285" s="92">
        <v>0.95</v>
      </c>
      <c r="N285" s="92">
        <v>0</v>
      </c>
      <c r="O285" s="92">
        <v>0</v>
      </c>
      <c r="P285" s="92">
        <v>0</v>
      </c>
      <c r="Q285" s="92">
        <v>0.05</v>
      </c>
      <c r="R285" s="92">
        <v>0</v>
      </c>
      <c r="S285" s="93">
        <v>0</v>
      </c>
      <c r="T285" s="87"/>
      <c r="U285" s="87"/>
      <c r="V285" s="87"/>
      <c r="W285" s="87"/>
      <c r="X285" s="87"/>
      <c r="Y285" s="87"/>
    </row>
    <row r="286" spans="2:25" ht="15" customHeight="1"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</row>
    <row r="287" spans="2:25" ht="15" customHeight="1"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</row>
    <row r="288" spans="2:25" ht="15" customHeight="1"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</row>
    <row r="289" spans="2:25" ht="15" customHeight="1"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</row>
    <row r="290" spans="2:25" ht="15" customHeight="1"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</row>
    <row r="291" spans="2:25" ht="15" customHeight="1"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</row>
    <row r="292" spans="2:25" ht="15" customHeight="1"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</row>
    <row r="293" spans="2:25" ht="15" customHeight="1"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</row>
    <row r="294" spans="2:25" ht="15" customHeight="1"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</row>
    <row r="295" spans="2:25" ht="15" customHeight="1"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</row>
    <row r="296" spans="2:25" ht="15" customHeight="1"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</row>
    <row r="297" spans="2:25" ht="15" customHeight="1"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</row>
    <row r="298" spans="2:25" ht="15" customHeight="1"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</row>
    <row r="299" spans="2:25" ht="15" customHeight="1"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</row>
    <row r="300" spans="2:25" ht="15" customHeight="1"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</row>
    <row r="301" spans="2:25" ht="15" customHeight="1"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</row>
    <row r="302" spans="2:25" ht="15" customHeight="1">
      <c r="B302" s="67" t="s">
        <v>293</v>
      </c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</row>
    <row r="303" spans="2:25" ht="15" customHeight="1"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</row>
    <row r="304" spans="2:25" ht="15" customHeight="1">
      <c r="K304" s="87"/>
      <c r="L304" s="87"/>
      <c r="M304" s="87" t="s">
        <v>84</v>
      </c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</row>
    <row r="305" spans="11:25" ht="15" customHeight="1"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</row>
    <row r="306" spans="11:25" ht="15" customHeight="1">
      <c r="K306" s="87"/>
      <c r="L306" s="87"/>
      <c r="M306" s="87" t="s">
        <v>85</v>
      </c>
      <c r="N306" s="87" t="s">
        <v>86</v>
      </c>
      <c r="O306" s="87" t="s">
        <v>87</v>
      </c>
      <c r="P306" s="87" t="s">
        <v>88</v>
      </c>
      <c r="Q306" s="87" t="s">
        <v>89</v>
      </c>
      <c r="R306" s="87" t="s">
        <v>90</v>
      </c>
      <c r="S306" s="87" t="s">
        <v>91</v>
      </c>
      <c r="T306" s="87" t="s">
        <v>92</v>
      </c>
      <c r="U306" s="87"/>
      <c r="V306" s="87"/>
      <c r="W306" s="87"/>
      <c r="X306" s="87"/>
      <c r="Y306" s="87"/>
    </row>
    <row r="307" spans="11:25" ht="15" customHeight="1">
      <c r="K307" s="87"/>
      <c r="L307" s="88" t="s">
        <v>6</v>
      </c>
      <c r="M307" s="89">
        <v>1.3333333333333332E-2</v>
      </c>
      <c r="N307" s="89">
        <v>1.3333333333333332E-2</v>
      </c>
      <c r="O307" s="89">
        <v>2.6666666666666665E-2</v>
      </c>
      <c r="P307" s="89">
        <v>5.333333333333333E-2</v>
      </c>
      <c r="Q307" s="89">
        <v>0.17333333333333331</v>
      </c>
      <c r="R307" s="89">
        <v>0.2533333333333333</v>
      </c>
      <c r="S307" s="89">
        <v>0.37333333333333335</v>
      </c>
      <c r="T307" s="90">
        <v>9.3333333333333338E-2</v>
      </c>
      <c r="U307" s="87"/>
      <c r="V307" s="87"/>
      <c r="W307" s="87"/>
      <c r="X307" s="87"/>
      <c r="Y307" s="87"/>
    </row>
    <row r="308" spans="11:25" ht="15" customHeight="1">
      <c r="K308" s="87"/>
      <c r="L308" s="91" t="s">
        <v>7</v>
      </c>
      <c r="M308" s="92">
        <v>3.8461538461538464E-2</v>
      </c>
      <c r="N308" s="92">
        <v>0</v>
      </c>
      <c r="O308" s="92">
        <v>0.11538461538461538</v>
      </c>
      <c r="P308" s="92">
        <v>3.8461538461538464E-2</v>
      </c>
      <c r="Q308" s="92">
        <v>0.15384615384615385</v>
      </c>
      <c r="R308" s="92">
        <v>0.46153846153846151</v>
      </c>
      <c r="S308" s="92">
        <v>0.11538461538461538</v>
      </c>
      <c r="T308" s="93">
        <v>7.6923076923076927E-2</v>
      </c>
      <c r="U308" s="87"/>
      <c r="V308" s="87"/>
      <c r="W308" s="87"/>
      <c r="X308" s="87"/>
      <c r="Y308" s="87"/>
    </row>
    <row r="309" spans="11:25" ht="15" customHeight="1">
      <c r="K309" s="87"/>
      <c r="L309" s="91" t="s">
        <v>8</v>
      </c>
      <c r="M309" s="92">
        <v>0</v>
      </c>
      <c r="N309" s="92">
        <v>5.2631578947368425E-2</v>
      </c>
      <c r="O309" s="92">
        <v>0</v>
      </c>
      <c r="P309" s="92">
        <v>0.10526315789473685</v>
      </c>
      <c r="Q309" s="92">
        <v>0.15789473684210525</v>
      </c>
      <c r="R309" s="92">
        <v>0.47368421052631582</v>
      </c>
      <c r="S309" s="92">
        <v>0.2105263157894737</v>
      </c>
      <c r="T309" s="93">
        <v>0</v>
      </c>
      <c r="U309" s="87"/>
      <c r="V309" s="87"/>
      <c r="W309" s="87"/>
      <c r="X309" s="87"/>
      <c r="Y309" s="87"/>
    </row>
    <row r="310" spans="11:25" ht="15" customHeight="1"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</row>
    <row r="311" spans="11:25" ht="15" customHeight="1"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</row>
    <row r="312" spans="11:25" ht="15" customHeight="1"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</row>
    <row r="313" spans="11:25" ht="15" customHeight="1"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</row>
    <row r="314" spans="11:25" ht="15" customHeight="1"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</row>
    <row r="315" spans="11:25" ht="15" customHeight="1"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</row>
    <row r="316" spans="11:25" ht="15" customHeight="1"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</row>
    <row r="317" spans="11:25" ht="15" customHeight="1"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</row>
    <row r="318" spans="11:25" ht="15" customHeight="1"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</row>
    <row r="319" spans="11:25" ht="15" customHeight="1"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</row>
    <row r="320" spans="11:25" ht="15" customHeight="1"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</row>
    <row r="321" spans="2:25" ht="15" customHeight="1"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</row>
    <row r="322" spans="2:25" ht="15" customHeight="1"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</row>
    <row r="323" spans="2:25" ht="15" customHeight="1"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</row>
    <row r="324" spans="2:25" ht="15" customHeight="1"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</row>
    <row r="325" spans="2:25" ht="15" customHeight="1"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</row>
    <row r="326" spans="2:25" ht="15" customHeight="1"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</row>
    <row r="327" spans="2:25" ht="15" customHeight="1">
      <c r="B327" s="67" t="s">
        <v>93</v>
      </c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</row>
    <row r="328" spans="2:25" ht="15" customHeight="1"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</row>
    <row r="329" spans="2:25" ht="15" customHeight="1"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</row>
    <row r="330" spans="2:25" ht="15" customHeight="1">
      <c r="K330" s="87"/>
      <c r="L330" s="87"/>
      <c r="M330" s="87" t="s">
        <v>94</v>
      </c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</row>
    <row r="331" spans="2:25" ht="15" customHeight="1"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</row>
    <row r="332" spans="2:25" ht="15" customHeight="1">
      <c r="K332" s="87"/>
      <c r="L332" s="87"/>
      <c r="M332" s="87" t="s">
        <v>95</v>
      </c>
      <c r="N332" s="87" t="s">
        <v>96</v>
      </c>
      <c r="O332" s="87" t="s">
        <v>97</v>
      </c>
      <c r="P332" s="87" t="s">
        <v>98</v>
      </c>
      <c r="Q332" s="87" t="s">
        <v>99</v>
      </c>
      <c r="R332" s="87" t="s">
        <v>100</v>
      </c>
      <c r="S332" s="87"/>
      <c r="T332" s="87"/>
      <c r="U332" s="87"/>
      <c r="V332" s="87"/>
      <c r="W332" s="87"/>
      <c r="X332" s="87"/>
      <c r="Y332" s="87"/>
    </row>
    <row r="333" spans="2:25" ht="15" customHeight="1">
      <c r="K333" s="87"/>
      <c r="L333" s="88" t="s">
        <v>6</v>
      </c>
      <c r="M333" s="89">
        <v>0.16867469879518071</v>
      </c>
      <c r="N333" s="89">
        <v>0.28915662650602408</v>
      </c>
      <c r="O333" s="89">
        <v>1.2048192771084338E-2</v>
      </c>
      <c r="P333" s="89">
        <v>0.18072289156626506</v>
      </c>
      <c r="Q333" s="89">
        <v>0.10843373493975904</v>
      </c>
      <c r="R333" s="90">
        <v>0.24096385542168675</v>
      </c>
      <c r="S333" s="87"/>
      <c r="T333" s="87"/>
      <c r="U333" s="87"/>
      <c r="V333" s="87"/>
      <c r="W333" s="87"/>
      <c r="X333" s="87"/>
      <c r="Y333" s="87"/>
    </row>
    <row r="334" spans="2:25" ht="15" customHeight="1">
      <c r="K334" s="87"/>
      <c r="L334" s="91" t="s">
        <v>7</v>
      </c>
      <c r="M334" s="92">
        <v>0.13636363636363635</v>
      </c>
      <c r="N334" s="92">
        <v>0.22727272727272727</v>
      </c>
      <c r="O334" s="92">
        <v>4.5454545454545456E-2</v>
      </c>
      <c r="P334" s="92">
        <v>0.13636363636363635</v>
      </c>
      <c r="Q334" s="92">
        <v>9.0909090909090912E-2</v>
      </c>
      <c r="R334" s="93">
        <v>0.36363636363636365</v>
      </c>
      <c r="S334" s="87"/>
      <c r="T334" s="87"/>
      <c r="U334" s="87"/>
      <c r="V334" s="87"/>
      <c r="W334" s="87"/>
      <c r="X334" s="87"/>
      <c r="Y334" s="87"/>
    </row>
    <row r="335" spans="2:25" ht="15" customHeight="1">
      <c r="K335" s="87"/>
      <c r="L335" s="91" t="s">
        <v>8</v>
      </c>
      <c r="M335" s="92">
        <v>0.25</v>
      </c>
      <c r="N335" s="92">
        <v>0.2</v>
      </c>
      <c r="O335" s="92">
        <v>0.2</v>
      </c>
      <c r="P335" s="92">
        <v>0.1</v>
      </c>
      <c r="Q335" s="92">
        <v>0</v>
      </c>
      <c r="R335" s="93">
        <v>0.25</v>
      </c>
      <c r="S335" s="87"/>
      <c r="T335" s="87"/>
      <c r="U335" s="87"/>
      <c r="V335" s="87"/>
      <c r="W335" s="87"/>
      <c r="X335" s="87"/>
      <c r="Y335" s="87"/>
    </row>
    <row r="336" spans="2:25" ht="15" customHeight="1"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</row>
    <row r="337" spans="2:25" ht="15" customHeight="1"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</row>
    <row r="338" spans="2:25" ht="15" customHeight="1"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</row>
    <row r="339" spans="2:25" ht="15" customHeight="1"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</row>
    <row r="340" spans="2:25" ht="15" customHeight="1"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</row>
    <row r="341" spans="2:25" ht="15" customHeight="1"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</row>
    <row r="342" spans="2:25" ht="15" customHeight="1"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</row>
    <row r="343" spans="2:25" ht="15" customHeight="1"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</row>
    <row r="344" spans="2:25" ht="15" customHeight="1"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</row>
    <row r="345" spans="2:25" ht="15" customHeight="1"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</row>
    <row r="346" spans="2:25" ht="15" customHeight="1"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</row>
    <row r="347" spans="2:25" ht="15" customHeight="1"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</row>
    <row r="348" spans="2:25" ht="15" customHeight="1"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</row>
    <row r="349" spans="2:25" ht="15" customHeight="1">
      <c r="B349" s="67" t="s">
        <v>101</v>
      </c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</row>
    <row r="350" spans="2:25" ht="15" customHeight="1"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2:25" ht="15" customHeight="1"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</row>
    <row r="352" spans="2:25" ht="15" customHeight="1"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</row>
    <row r="353" spans="11:25" ht="15" customHeight="1">
      <c r="K353" s="87"/>
      <c r="L353" s="87"/>
      <c r="M353" s="87" t="s">
        <v>102</v>
      </c>
      <c r="N353" s="87" t="s">
        <v>103</v>
      </c>
      <c r="O353" s="87" t="s">
        <v>104</v>
      </c>
      <c r="P353" s="87" t="s">
        <v>105</v>
      </c>
      <c r="Q353" s="87" t="s">
        <v>106</v>
      </c>
      <c r="R353" s="87" t="s">
        <v>107</v>
      </c>
      <c r="S353" s="87" t="s">
        <v>108</v>
      </c>
      <c r="T353" s="87" t="s">
        <v>109</v>
      </c>
      <c r="U353" s="87" t="s">
        <v>110</v>
      </c>
      <c r="V353" s="87"/>
      <c r="W353" s="87"/>
      <c r="X353" s="87"/>
      <c r="Y353" s="87"/>
    </row>
    <row r="354" spans="11:25" ht="15" customHeight="1">
      <c r="K354" s="87"/>
      <c r="L354" s="88" t="s">
        <v>6</v>
      </c>
      <c r="M354" s="89">
        <v>0.23529411764705885</v>
      </c>
      <c r="N354" s="89">
        <v>8.2352941176470573E-2</v>
      </c>
      <c r="O354" s="89">
        <v>3.5294117647058823E-2</v>
      </c>
      <c r="P354" s="89">
        <v>0.38823529411764701</v>
      </c>
      <c r="Q354" s="89">
        <v>0</v>
      </c>
      <c r="R354" s="89">
        <v>4.7058823529411764E-2</v>
      </c>
      <c r="S354" s="89">
        <v>0.70588235294117652</v>
      </c>
      <c r="T354" s="89">
        <v>0</v>
      </c>
      <c r="U354" s="90">
        <v>0</v>
      </c>
      <c r="V354" s="87"/>
      <c r="W354" s="87"/>
      <c r="X354" s="87"/>
      <c r="Y354" s="87"/>
    </row>
    <row r="355" spans="11:25" ht="15" customHeight="1">
      <c r="K355" s="87"/>
      <c r="L355" s="91" t="s">
        <v>7</v>
      </c>
      <c r="M355" s="92">
        <v>0.15384615384615385</v>
      </c>
      <c r="N355" s="92">
        <v>3.8461538461538464E-2</v>
      </c>
      <c r="O355" s="92">
        <v>7.6923076923076927E-2</v>
      </c>
      <c r="P355" s="92">
        <v>7.6923076923076927E-2</v>
      </c>
      <c r="Q355" s="92">
        <v>0</v>
      </c>
      <c r="R355" s="92">
        <v>0</v>
      </c>
      <c r="S355" s="92">
        <v>0.84615384615384615</v>
      </c>
      <c r="T355" s="92">
        <v>0</v>
      </c>
      <c r="U355" s="93">
        <v>0</v>
      </c>
      <c r="V355" s="87"/>
      <c r="W355" s="87"/>
      <c r="X355" s="87"/>
      <c r="Y355" s="87"/>
    </row>
    <row r="356" spans="11:25" ht="15" customHeight="1">
      <c r="K356" s="87"/>
      <c r="L356" s="91" t="s">
        <v>8</v>
      </c>
      <c r="M356" s="92">
        <v>0.15</v>
      </c>
      <c r="N356" s="92">
        <v>0.05</v>
      </c>
      <c r="O356" s="92">
        <v>0.05</v>
      </c>
      <c r="P356" s="92">
        <v>0.3</v>
      </c>
      <c r="Q356" s="92">
        <v>0</v>
      </c>
      <c r="R356" s="92">
        <v>0</v>
      </c>
      <c r="S356" s="92">
        <v>0.9</v>
      </c>
      <c r="T356" s="92">
        <v>0</v>
      </c>
      <c r="U356" s="93">
        <v>0</v>
      </c>
      <c r="V356" s="87"/>
      <c r="W356" s="87"/>
      <c r="X356" s="87"/>
      <c r="Y356" s="87"/>
    </row>
    <row r="357" spans="11:25" ht="15" customHeight="1"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</row>
    <row r="358" spans="11:25" ht="15" customHeight="1"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</row>
    <row r="359" spans="11:25" ht="15" customHeight="1"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</row>
    <row r="360" spans="11:25" ht="15" customHeight="1"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</row>
    <row r="361" spans="11:25" ht="15" customHeight="1"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</row>
    <row r="362" spans="11:25" ht="15" customHeight="1"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</row>
    <row r="363" spans="11:25" ht="15" customHeight="1"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</row>
    <row r="364" spans="11:25" ht="15" customHeight="1"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</row>
    <row r="365" spans="11:25" ht="15" customHeight="1"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</row>
    <row r="366" spans="11:25" ht="15" customHeight="1"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</row>
    <row r="367" spans="11:25" ht="15" customHeight="1"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</row>
    <row r="368" spans="11:25" ht="15" customHeight="1"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</row>
    <row r="369" spans="2:34" ht="15" customHeight="1"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</row>
    <row r="370" spans="2:34" ht="15" customHeight="1"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</row>
    <row r="371" spans="2:34" ht="15" customHeight="1"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</row>
    <row r="372" spans="2:34" ht="15" customHeight="1"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</row>
    <row r="373" spans="2:34" ht="15" customHeight="1"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</row>
    <row r="374" spans="2:34" ht="15" customHeight="1"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</row>
    <row r="375" spans="2:34" ht="15" customHeight="1"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</row>
    <row r="376" spans="2:34" ht="15" customHeight="1">
      <c r="B376" s="67" t="s">
        <v>113</v>
      </c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</row>
    <row r="377" spans="2:34" ht="15" customHeight="1"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</row>
    <row r="378" spans="2:34" ht="15" customHeight="1"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</row>
    <row r="379" spans="2:34" ht="15" customHeight="1"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121"/>
      <c r="AA379" s="121"/>
      <c r="AB379" s="121"/>
      <c r="AC379" s="121"/>
      <c r="AD379" s="121"/>
      <c r="AE379" s="121"/>
      <c r="AF379" s="121"/>
      <c r="AG379" s="121"/>
      <c r="AH379" s="121"/>
    </row>
    <row r="380" spans="2:34" ht="15" customHeight="1"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121"/>
      <c r="AA380" s="121"/>
      <c r="AB380" s="121"/>
      <c r="AC380" s="121"/>
      <c r="AD380" s="121"/>
      <c r="AE380" s="121"/>
      <c r="AF380" s="121"/>
      <c r="AG380" s="121"/>
      <c r="AH380" s="121"/>
    </row>
    <row r="381" spans="2:34" ht="15" customHeight="1">
      <c r="K381" s="87"/>
      <c r="L381" s="87"/>
      <c r="M381" s="87"/>
      <c r="N381" s="87"/>
      <c r="O381" s="87"/>
      <c r="P381" s="87"/>
      <c r="Q381" s="87"/>
      <c r="R381" s="121"/>
      <c r="S381" s="121" t="s">
        <v>114</v>
      </c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</row>
    <row r="382" spans="2:34" ht="15" customHeight="1">
      <c r="K382" s="87"/>
      <c r="L382" s="87"/>
      <c r="M382" s="87"/>
      <c r="N382" s="87"/>
      <c r="O382" s="87"/>
      <c r="P382" s="87"/>
      <c r="Q382" s="87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</row>
    <row r="383" spans="2:34" ht="15" customHeight="1">
      <c r="K383" s="87"/>
      <c r="L383" s="87"/>
      <c r="M383" s="87"/>
      <c r="N383" s="87"/>
      <c r="O383" s="87"/>
      <c r="P383" s="87"/>
      <c r="Q383" s="87"/>
      <c r="R383" s="121"/>
      <c r="S383" s="121" t="s">
        <v>118</v>
      </c>
      <c r="T383" s="121" t="s">
        <v>120</v>
      </c>
      <c r="U383" s="121" t="s">
        <v>121</v>
      </c>
      <c r="V383" s="121" t="s">
        <v>122</v>
      </c>
      <c r="W383" s="121" t="s">
        <v>123</v>
      </c>
      <c r="X383" s="121" t="s">
        <v>130</v>
      </c>
      <c r="Y383" s="121" t="s">
        <v>132</v>
      </c>
      <c r="Z383" s="121" t="s">
        <v>133</v>
      </c>
      <c r="AA383" s="121" t="s">
        <v>134</v>
      </c>
      <c r="AB383" s="121" t="s">
        <v>135</v>
      </c>
      <c r="AC383" s="121" t="s">
        <v>136</v>
      </c>
      <c r="AD383" s="121" t="s">
        <v>137</v>
      </c>
      <c r="AE383" s="121" t="s">
        <v>138</v>
      </c>
      <c r="AF383" s="121" t="s">
        <v>139</v>
      </c>
      <c r="AG383" s="121" t="s">
        <v>140</v>
      </c>
      <c r="AH383" s="121" t="s">
        <v>142</v>
      </c>
    </row>
    <row r="384" spans="2:34" ht="15" customHeight="1">
      <c r="K384" s="87"/>
      <c r="L384" s="87"/>
      <c r="M384" s="87"/>
      <c r="N384" s="87"/>
      <c r="O384" s="87"/>
      <c r="P384" s="87"/>
      <c r="Q384" s="87"/>
      <c r="R384" s="126" t="s">
        <v>6</v>
      </c>
      <c r="S384" s="127">
        <v>0</v>
      </c>
      <c r="T384" s="127">
        <v>1.1764705882352941E-2</v>
      </c>
      <c r="U384" s="127">
        <v>1.1764705882352941E-2</v>
      </c>
      <c r="V384" s="127">
        <v>3.5294117647058823E-2</v>
      </c>
      <c r="W384" s="127">
        <v>3.5294117647058823E-2</v>
      </c>
      <c r="X384" s="127">
        <v>3.5294117647058823E-2</v>
      </c>
      <c r="Y384" s="127">
        <v>4.7058823529411764E-2</v>
      </c>
      <c r="Z384" s="127">
        <v>0.52941176470588236</v>
      </c>
      <c r="AA384" s="127">
        <v>3.5294117647058823E-2</v>
      </c>
      <c r="AB384" s="127">
        <v>1.1764705882352941E-2</v>
      </c>
      <c r="AC384" s="127">
        <v>5.8823529411764712E-2</v>
      </c>
      <c r="AD384" s="127">
        <v>1.1764705882352941E-2</v>
      </c>
      <c r="AE384" s="127">
        <v>0.15294117647058825</v>
      </c>
      <c r="AF384" s="127">
        <v>1.1764705882352941E-2</v>
      </c>
      <c r="AG384" s="127">
        <v>1.1764705882352941E-2</v>
      </c>
      <c r="AH384" s="128">
        <v>0</v>
      </c>
    </row>
    <row r="385" spans="11:34" ht="15" customHeight="1">
      <c r="K385" s="87"/>
      <c r="L385" s="87"/>
      <c r="M385" s="87"/>
      <c r="N385" s="87"/>
      <c r="O385" s="87"/>
      <c r="P385" s="87"/>
      <c r="Q385" s="87"/>
      <c r="R385" s="129" t="s">
        <v>7</v>
      </c>
      <c r="S385" s="130">
        <v>3.8461538461538464E-2</v>
      </c>
      <c r="T385" s="130">
        <v>0</v>
      </c>
      <c r="U385" s="130">
        <v>0</v>
      </c>
      <c r="V385" s="130">
        <v>0</v>
      </c>
      <c r="W385" s="130">
        <v>0</v>
      </c>
      <c r="X385" s="130">
        <v>3.8461538461538464E-2</v>
      </c>
      <c r="Y385" s="130">
        <v>7.6923076923076927E-2</v>
      </c>
      <c r="Z385" s="130">
        <v>0.42307692307692307</v>
      </c>
      <c r="AA385" s="130">
        <v>0</v>
      </c>
      <c r="AB385" s="130">
        <v>0</v>
      </c>
      <c r="AC385" s="130">
        <v>0.11538461538461538</v>
      </c>
      <c r="AD385" s="130">
        <v>3.8461538461538464E-2</v>
      </c>
      <c r="AE385" s="130">
        <v>0.19230769230769229</v>
      </c>
      <c r="AF385" s="130">
        <v>0</v>
      </c>
      <c r="AG385" s="130">
        <v>3.8461538461538464E-2</v>
      </c>
      <c r="AH385" s="131">
        <v>3.8461538461538464E-2</v>
      </c>
    </row>
    <row r="386" spans="11:34" ht="15" customHeight="1">
      <c r="K386" s="87"/>
      <c r="L386" s="87"/>
      <c r="M386" s="87"/>
      <c r="N386" s="87"/>
      <c r="O386" s="87"/>
      <c r="P386" s="87"/>
      <c r="Q386" s="87"/>
      <c r="R386" s="129" t="s">
        <v>8</v>
      </c>
      <c r="S386" s="130">
        <v>0.05</v>
      </c>
      <c r="T386" s="130">
        <v>0.05</v>
      </c>
      <c r="U386" s="130">
        <v>0</v>
      </c>
      <c r="V386" s="130">
        <v>0.15</v>
      </c>
      <c r="W386" s="130">
        <v>0</v>
      </c>
      <c r="X386" s="130">
        <v>0.1</v>
      </c>
      <c r="Y386" s="130">
        <v>0</v>
      </c>
      <c r="Z386" s="130">
        <v>0.45</v>
      </c>
      <c r="AA386" s="130">
        <v>0.1</v>
      </c>
      <c r="AB386" s="130">
        <v>0</v>
      </c>
      <c r="AC386" s="130">
        <v>0.1</v>
      </c>
      <c r="AD386" s="130">
        <v>0</v>
      </c>
      <c r="AE386" s="130">
        <v>0</v>
      </c>
      <c r="AF386" s="130">
        <v>0</v>
      </c>
      <c r="AG386" s="130">
        <v>0</v>
      </c>
      <c r="AH386" s="131">
        <v>0</v>
      </c>
    </row>
    <row r="387" spans="11:34" ht="15" customHeight="1"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121"/>
      <c r="AA387" s="121"/>
      <c r="AB387" s="121"/>
      <c r="AC387" s="121"/>
      <c r="AD387" s="121"/>
      <c r="AE387" s="121"/>
      <c r="AF387" s="121"/>
      <c r="AG387" s="121"/>
      <c r="AH387" s="121"/>
    </row>
    <row r="388" spans="11:34" ht="15" customHeight="1"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121"/>
      <c r="AA388" s="121"/>
      <c r="AB388" s="121"/>
      <c r="AC388" s="121"/>
      <c r="AD388" s="121"/>
      <c r="AE388" s="121"/>
      <c r="AF388" s="121"/>
      <c r="AG388" s="121"/>
      <c r="AH388" s="121"/>
    </row>
    <row r="389" spans="11:34" ht="15" customHeight="1"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121"/>
      <c r="AA389" s="121"/>
      <c r="AB389" s="121"/>
      <c r="AC389" s="121"/>
      <c r="AD389" s="121"/>
      <c r="AE389" s="121"/>
      <c r="AF389" s="121"/>
      <c r="AG389" s="121"/>
      <c r="AH389" s="121"/>
    </row>
    <row r="390" spans="11:34" ht="15" customHeight="1"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</row>
    <row r="391" spans="11:34" ht="15" customHeight="1"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</row>
    <row r="392" spans="11:34" ht="15" customHeight="1"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</row>
    <row r="393" spans="11:34" ht="15" customHeight="1"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</row>
    <row r="394" spans="11:34" ht="15" customHeight="1"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</row>
    <row r="395" spans="11:34" ht="15" customHeight="1"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</row>
    <row r="396" spans="11:34" ht="15" customHeight="1"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</row>
    <row r="397" spans="11:34" ht="15" customHeight="1"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</row>
    <row r="398" spans="11:34" ht="15" customHeight="1"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</row>
    <row r="399" spans="11:34" ht="15" customHeight="1"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</row>
    <row r="400" spans="11:34" ht="15" customHeight="1"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</row>
    <row r="401" spans="2:25" ht="15" customHeight="1"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</row>
    <row r="402" spans="2:25" ht="15" customHeight="1"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</row>
    <row r="403" spans="2:25" ht="15" customHeight="1"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</row>
    <row r="404" spans="2:25" ht="15" customHeight="1">
      <c r="B404" s="67" t="s">
        <v>314</v>
      </c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</row>
    <row r="405" spans="2:25" ht="15" customHeight="1"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</row>
    <row r="406" spans="2:25" ht="15" customHeight="1"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</row>
    <row r="407" spans="2:25" ht="15" customHeight="1"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</row>
    <row r="408" spans="2:25" ht="15" customHeight="1">
      <c r="K408" s="87"/>
      <c r="L408" s="87"/>
      <c r="M408" s="87" t="s">
        <v>144</v>
      </c>
      <c r="N408" s="87" t="s">
        <v>145</v>
      </c>
      <c r="O408" s="87" t="s">
        <v>146</v>
      </c>
      <c r="P408" s="87" t="s">
        <v>147</v>
      </c>
      <c r="Q408" s="87" t="s">
        <v>150</v>
      </c>
      <c r="R408" s="87" t="s">
        <v>151</v>
      </c>
      <c r="S408" s="87" t="s">
        <v>152</v>
      </c>
      <c r="T408" s="87" t="s">
        <v>153</v>
      </c>
      <c r="U408" s="87"/>
      <c r="V408" s="87"/>
      <c r="W408" s="87"/>
      <c r="X408" s="87"/>
      <c r="Y408" s="87"/>
    </row>
    <row r="409" spans="2:25" ht="15" customHeight="1">
      <c r="K409" s="87"/>
      <c r="L409" s="88" t="s">
        <v>6</v>
      </c>
      <c r="M409" s="94">
        <v>4.7662337662337668</v>
      </c>
      <c r="N409" s="94">
        <v>5.4155844155844139</v>
      </c>
      <c r="O409" s="94">
        <v>4.3506493506493502</v>
      </c>
      <c r="P409" s="94">
        <v>6.4868421052631575</v>
      </c>
      <c r="Q409" s="94">
        <v>5.3506493506493511</v>
      </c>
      <c r="R409" s="94">
        <v>4.7499999999999982</v>
      </c>
      <c r="S409" s="94">
        <v>5.3552631578947381</v>
      </c>
      <c r="T409" s="94">
        <v>5.1948051948051956</v>
      </c>
      <c r="U409" s="87"/>
      <c r="V409" s="87"/>
      <c r="W409" s="87"/>
      <c r="X409" s="87"/>
      <c r="Y409" s="87"/>
    </row>
    <row r="410" spans="2:25" ht="15" customHeight="1">
      <c r="K410" s="87"/>
      <c r="L410" s="91" t="s">
        <v>7</v>
      </c>
      <c r="M410" s="95">
        <v>5.1499999999999995</v>
      </c>
      <c r="N410" s="95">
        <v>5.2499999999999991</v>
      </c>
      <c r="O410" s="95">
        <v>3.55</v>
      </c>
      <c r="P410" s="95">
        <v>5.55</v>
      </c>
      <c r="Q410" s="95">
        <v>5.6999999999999993</v>
      </c>
      <c r="R410" s="95">
        <v>4.5</v>
      </c>
      <c r="S410" s="95">
        <v>5.1499999999999995</v>
      </c>
      <c r="T410" s="95">
        <v>4.9999999999999991</v>
      </c>
      <c r="U410" s="87"/>
      <c r="V410" s="87"/>
      <c r="W410" s="87"/>
      <c r="X410" s="87"/>
      <c r="Y410" s="87"/>
    </row>
    <row r="411" spans="2:25" ht="15" customHeight="1">
      <c r="K411" s="87"/>
      <c r="L411" s="91" t="s">
        <v>8</v>
      </c>
      <c r="M411" s="95">
        <v>4.7777777777777786</v>
      </c>
      <c r="N411" s="95">
        <v>5.0000000000000009</v>
      </c>
      <c r="O411" s="95">
        <v>4.3157894736842115</v>
      </c>
      <c r="P411" s="95">
        <v>6</v>
      </c>
      <c r="Q411" s="95">
        <v>5.7368421052631575</v>
      </c>
      <c r="R411" s="95">
        <v>5.052631578947369</v>
      </c>
      <c r="S411" s="95">
        <v>5.1052631578947372</v>
      </c>
      <c r="T411" s="95">
        <v>4.8947368421052628</v>
      </c>
      <c r="U411" s="87"/>
      <c r="V411" s="87"/>
      <c r="W411" s="87"/>
      <c r="X411" s="87"/>
      <c r="Y411" s="87"/>
    </row>
    <row r="412" spans="2:25" ht="15" customHeight="1"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</row>
    <row r="413" spans="2:25" ht="15" customHeight="1"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</row>
    <row r="414" spans="2:25" ht="15" customHeight="1"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</row>
    <row r="415" spans="2:25" ht="15" customHeight="1"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</row>
    <row r="416" spans="2:25" ht="15" customHeight="1"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</row>
    <row r="417" spans="2:25" ht="15" customHeight="1"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</row>
    <row r="418" spans="2:25" ht="15" customHeight="1"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2:25" ht="15" customHeight="1"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</row>
    <row r="420" spans="2:25" ht="15" customHeight="1"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</row>
    <row r="421" spans="2:25" ht="15" customHeight="1"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</row>
    <row r="422" spans="2:25" ht="15" customHeight="1"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</row>
    <row r="423" spans="2:25" ht="15" customHeight="1"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</row>
    <row r="424" spans="2:25" ht="15" customHeight="1"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</row>
    <row r="425" spans="2:25" ht="15" customHeight="1"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</row>
    <row r="426" spans="2:25" ht="15" customHeight="1">
      <c r="B426" s="67"/>
      <c r="K426" s="119"/>
      <c r="L426" s="119"/>
      <c r="M426" s="119"/>
      <c r="N426" s="119"/>
      <c r="O426" s="119"/>
      <c r="P426" s="119"/>
      <c r="Q426" s="119"/>
      <c r="R426" s="87"/>
      <c r="S426" s="87"/>
      <c r="T426" s="87"/>
      <c r="U426" s="87"/>
      <c r="V426" s="87"/>
      <c r="W426" s="87"/>
      <c r="X426" s="87"/>
      <c r="Y426" s="87"/>
    </row>
    <row r="427" spans="2:25" ht="15" customHeight="1">
      <c r="K427" s="119"/>
      <c r="L427" s="119"/>
      <c r="M427" s="119"/>
      <c r="N427" s="119"/>
      <c r="O427" s="119"/>
      <c r="P427" s="119"/>
      <c r="Q427" s="119"/>
      <c r="R427" s="87"/>
      <c r="S427" s="87"/>
      <c r="T427" s="87"/>
      <c r="U427" s="87"/>
      <c r="V427" s="87"/>
      <c r="W427" s="87"/>
      <c r="X427" s="87"/>
      <c r="Y427" s="87"/>
    </row>
    <row r="428" spans="2:25" ht="15" customHeight="1">
      <c r="K428" s="119"/>
      <c r="L428" s="119"/>
      <c r="Q428" s="119"/>
      <c r="R428" s="87"/>
      <c r="S428" s="87"/>
      <c r="T428" s="87"/>
      <c r="U428" s="87"/>
      <c r="V428" s="87"/>
      <c r="W428" s="87"/>
      <c r="X428" s="87"/>
      <c r="Y428" s="87"/>
    </row>
    <row r="429" spans="2:25" ht="15" customHeight="1">
      <c r="K429" s="119"/>
      <c r="L429" s="124"/>
      <c r="Q429" s="119"/>
      <c r="R429" s="87"/>
      <c r="S429" s="87"/>
      <c r="T429" s="87"/>
      <c r="U429" s="87"/>
      <c r="V429" s="87"/>
      <c r="W429" s="87"/>
      <c r="X429" s="87"/>
      <c r="Y429" s="87"/>
    </row>
    <row r="430" spans="2:25" ht="15" customHeight="1">
      <c r="K430" s="119"/>
      <c r="L430" s="125"/>
      <c r="Q430" s="119"/>
      <c r="R430" s="87"/>
      <c r="S430" s="87"/>
      <c r="T430" s="87"/>
      <c r="U430" s="87"/>
      <c r="V430" s="87"/>
      <c r="W430" s="87"/>
      <c r="X430" s="87"/>
      <c r="Y430" s="87"/>
    </row>
    <row r="431" spans="2:25" ht="15" customHeight="1">
      <c r="K431" s="119"/>
      <c r="L431" s="125"/>
      <c r="Q431" s="119"/>
      <c r="R431" s="87"/>
      <c r="S431" s="87"/>
      <c r="T431" s="87"/>
      <c r="U431" s="87"/>
      <c r="V431" s="87"/>
      <c r="W431" s="87"/>
      <c r="X431" s="87"/>
      <c r="Y431" s="87"/>
    </row>
    <row r="432" spans="2:25" ht="15" customHeight="1">
      <c r="B432" s="67" t="s">
        <v>315</v>
      </c>
      <c r="K432" s="119"/>
      <c r="L432" s="119"/>
      <c r="M432" s="119"/>
      <c r="N432" s="119"/>
      <c r="O432" s="119"/>
      <c r="P432" s="119"/>
      <c r="Q432" s="119"/>
      <c r="R432" s="87"/>
      <c r="S432" s="87"/>
      <c r="T432" s="87"/>
      <c r="U432" s="87"/>
      <c r="V432" s="87"/>
      <c r="W432" s="87"/>
      <c r="X432" s="87"/>
      <c r="Y432" s="87"/>
    </row>
    <row r="433" spans="11:25" ht="15" customHeight="1"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</row>
    <row r="434" spans="11:25" ht="15" customHeight="1"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</row>
    <row r="435" spans="11:25" ht="15" customHeight="1"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</row>
    <row r="436" spans="11:25" ht="15" customHeight="1"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</row>
    <row r="437" spans="11:25" ht="15" customHeight="1"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</row>
    <row r="438" spans="11:25" ht="15" customHeight="1"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</row>
    <row r="439" spans="11:25" ht="15" customHeight="1"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</row>
    <row r="440" spans="11:25" ht="15" customHeight="1"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</row>
    <row r="441" spans="11:25" ht="15" customHeight="1"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</row>
    <row r="442" spans="11:25" ht="15" customHeight="1"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</row>
    <row r="443" spans="11:25" ht="15" customHeight="1"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</row>
    <row r="444" spans="11:25" ht="15" customHeight="1"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</row>
    <row r="445" spans="11:25" ht="15" customHeight="1"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</row>
    <row r="446" spans="11:25" ht="15" customHeight="1"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</row>
    <row r="447" spans="11:25" ht="15" customHeight="1"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</row>
    <row r="448" spans="11:25" ht="15" customHeight="1"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</row>
    <row r="449" spans="2:25" ht="15" customHeight="1"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</row>
    <row r="450" spans="2:25" ht="15" customHeight="1"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</row>
    <row r="451" spans="2:25" ht="15" customHeight="1"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</row>
    <row r="452" spans="2:25" ht="15" customHeight="1">
      <c r="K452" s="87"/>
      <c r="L452" s="87"/>
      <c r="M452" s="87" t="s">
        <v>155</v>
      </c>
      <c r="N452" s="87" t="s">
        <v>156</v>
      </c>
      <c r="O452" s="87" t="s">
        <v>157</v>
      </c>
      <c r="P452" s="87" t="s">
        <v>158</v>
      </c>
      <c r="Q452" s="87" t="s">
        <v>159</v>
      </c>
      <c r="R452" s="87"/>
      <c r="S452" s="87"/>
      <c r="T452" s="87"/>
      <c r="U452" s="87"/>
      <c r="V452" s="87"/>
      <c r="W452" s="87"/>
      <c r="X452" s="87"/>
      <c r="Y452" s="87"/>
    </row>
    <row r="453" spans="2:25" ht="15" customHeight="1">
      <c r="K453" s="87"/>
      <c r="L453" s="88" t="s">
        <v>6</v>
      </c>
      <c r="M453" s="94">
        <v>5.4197530864197532</v>
      </c>
      <c r="N453" s="94">
        <v>4.1749999999999998</v>
      </c>
      <c r="O453" s="94">
        <v>4.8874999999999975</v>
      </c>
      <c r="P453" s="94">
        <v>4.9125000000000005</v>
      </c>
      <c r="Q453" s="94">
        <v>5.3780487804878048</v>
      </c>
      <c r="R453" s="87"/>
      <c r="S453" s="87"/>
      <c r="T453" s="87"/>
      <c r="U453" s="87"/>
      <c r="V453" s="87"/>
      <c r="W453" s="87"/>
      <c r="X453" s="87"/>
      <c r="Y453" s="87"/>
    </row>
    <row r="454" spans="2:25" ht="15" customHeight="1">
      <c r="K454" s="87"/>
      <c r="L454" s="91" t="s">
        <v>7</v>
      </c>
      <c r="M454" s="95">
        <v>5.6999999999999993</v>
      </c>
      <c r="N454" s="95">
        <v>4.75</v>
      </c>
      <c r="O454" s="95">
        <v>5.0499999999999989</v>
      </c>
      <c r="P454" s="95">
        <v>5.35</v>
      </c>
      <c r="Q454" s="95">
        <v>5.7391304347826084</v>
      </c>
      <c r="R454" s="87"/>
      <c r="S454" s="87"/>
      <c r="T454" s="87"/>
      <c r="U454" s="87"/>
      <c r="V454" s="87"/>
      <c r="W454" s="87"/>
      <c r="X454" s="87"/>
      <c r="Y454" s="87"/>
    </row>
    <row r="455" spans="2:25" ht="15" customHeight="1">
      <c r="K455" s="87"/>
      <c r="L455" s="91" t="s">
        <v>8</v>
      </c>
      <c r="M455" s="95">
        <v>5.8235294117647056</v>
      </c>
      <c r="N455" s="95">
        <v>5.0588235294117645</v>
      </c>
      <c r="O455" s="95">
        <v>5.0588235294117645</v>
      </c>
      <c r="P455" s="95">
        <v>5.5294117647058822</v>
      </c>
      <c r="Q455" s="95">
        <v>5.8235294117647065</v>
      </c>
      <c r="R455" s="87"/>
      <c r="S455" s="87"/>
      <c r="T455" s="87"/>
      <c r="U455" s="87"/>
      <c r="V455" s="87"/>
      <c r="W455" s="87"/>
      <c r="X455" s="87"/>
      <c r="Y455" s="87"/>
    </row>
    <row r="456" spans="2:25" ht="15" customHeight="1"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</row>
    <row r="457" spans="2:25" ht="15" customHeight="1"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</row>
    <row r="458" spans="2:25" ht="15" customHeight="1"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</row>
    <row r="459" spans="2:25" ht="20.25" customHeight="1">
      <c r="B459" s="67" t="s">
        <v>272</v>
      </c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2:25" ht="23.25" customHeight="1">
      <c r="B460" s="67" t="s">
        <v>160</v>
      </c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</row>
    <row r="461" spans="2:25" ht="15" customHeight="1"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</row>
    <row r="462" spans="2:25" ht="15" customHeight="1"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</row>
    <row r="463" spans="2:25" ht="15" customHeight="1"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</row>
    <row r="464" spans="2:25" ht="15" customHeight="1"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</row>
    <row r="465" spans="11:33" ht="15" customHeight="1"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</row>
    <row r="466" spans="11:33" ht="15" customHeight="1"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</row>
    <row r="467" spans="11:33" ht="15" customHeight="1"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</row>
    <row r="468" spans="11:33" ht="15" customHeight="1"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121"/>
      <c r="AA468" s="121"/>
      <c r="AB468" s="121"/>
      <c r="AC468" s="121"/>
      <c r="AD468" s="121"/>
      <c r="AE468" s="121"/>
      <c r="AF468" s="121"/>
      <c r="AG468" s="121"/>
    </row>
    <row r="469" spans="11:33" ht="15" customHeight="1">
      <c r="K469" s="87"/>
      <c r="L469" s="87"/>
      <c r="M469" s="87"/>
      <c r="N469" s="87"/>
      <c r="O469" s="87"/>
      <c r="P469" s="87"/>
      <c r="Q469" s="87"/>
      <c r="R469" s="345" t="s">
        <v>316</v>
      </c>
      <c r="S469" s="345"/>
      <c r="T469" s="345"/>
      <c r="U469" s="345"/>
      <c r="V469" s="345"/>
      <c r="W469" s="345"/>
      <c r="X469" s="345"/>
      <c r="Y469" s="345"/>
      <c r="Z469" s="345"/>
      <c r="AA469" s="345"/>
      <c r="AB469" s="345"/>
      <c r="AC469" s="345"/>
      <c r="AD469" s="345"/>
      <c r="AE469" s="345"/>
      <c r="AF469" s="345"/>
      <c r="AG469" s="121"/>
    </row>
    <row r="470" spans="11:33" ht="15" customHeight="1">
      <c r="K470" s="87"/>
      <c r="L470" s="87"/>
      <c r="M470" s="87"/>
      <c r="N470" s="87"/>
      <c r="O470" s="87"/>
      <c r="P470" s="87"/>
      <c r="Q470" s="87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</row>
    <row r="471" spans="11:33" ht="15" customHeight="1">
      <c r="K471" s="87"/>
      <c r="L471" s="87"/>
      <c r="M471" s="87"/>
      <c r="N471" s="87"/>
      <c r="O471" s="87"/>
      <c r="P471" s="87"/>
      <c r="Q471" s="87"/>
      <c r="R471" s="121"/>
      <c r="S471" s="121" t="s">
        <v>317</v>
      </c>
      <c r="T471" s="121" t="s">
        <v>162</v>
      </c>
      <c r="U471" s="121" t="s">
        <v>164</v>
      </c>
      <c r="V471" s="121" t="s">
        <v>165</v>
      </c>
      <c r="W471" s="121" t="s">
        <v>318</v>
      </c>
      <c r="X471" s="121" t="s">
        <v>168</v>
      </c>
      <c r="Y471" s="121" t="s">
        <v>169</v>
      </c>
      <c r="Z471" s="121" t="s">
        <v>170</v>
      </c>
      <c r="AA471" s="121" t="s">
        <v>171</v>
      </c>
      <c r="AB471" s="121" t="s">
        <v>172</v>
      </c>
      <c r="AC471" s="121" t="s">
        <v>319</v>
      </c>
      <c r="AD471" s="121" t="s">
        <v>175</v>
      </c>
      <c r="AE471" s="121" t="s">
        <v>176</v>
      </c>
      <c r="AF471" s="121" t="s">
        <v>177</v>
      </c>
      <c r="AG471" s="121"/>
    </row>
    <row r="472" spans="11:33" ht="15" customHeight="1">
      <c r="K472" s="87"/>
      <c r="L472" s="87"/>
      <c r="M472" s="87"/>
      <c r="N472" s="87"/>
      <c r="O472" s="87"/>
      <c r="P472" s="87"/>
      <c r="Q472" s="87"/>
      <c r="R472" s="133" t="s">
        <v>6</v>
      </c>
      <c r="S472" s="134">
        <v>0.52941176470588225</v>
      </c>
      <c r="T472" s="134">
        <v>-0.14117647058823524</v>
      </c>
      <c r="U472" s="134">
        <v>-2.3809523809523812E-2</v>
      </c>
      <c r="V472" s="135">
        <v>-3.0357142857142856</v>
      </c>
      <c r="W472" s="134">
        <v>-0.20238095238095233</v>
      </c>
      <c r="X472" s="135">
        <v>-1.3809523809523809</v>
      </c>
      <c r="Y472" s="135">
        <v>-1.7976190476190477</v>
      </c>
      <c r="Z472" s="135">
        <v>-1.535714285714286</v>
      </c>
      <c r="AA472" s="134">
        <v>-0.75000000000000011</v>
      </c>
      <c r="AB472" s="135">
        <v>-1.7380952380952379</v>
      </c>
      <c r="AC472" s="134">
        <v>-0.60714285714285665</v>
      </c>
      <c r="AD472" s="135">
        <v>-1.6144578313253009</v>
      </c>
      <c r="AE472" s="134">
        <v>-0.98809523809523903</v>
      </c>
      <c r="AF472" s="134">
        <v>-0.53571428571428592</v>
      </c>
      <c r="AG472" s="121"/>
    </row>
    <row r="473" spans="11:33" ht="15" customHeight="1">
      <c r="K473" s="87"/>
      <c r="L473" s="87"/>
      <c r="M473" s="87"/>
      <c r="N473" s="87"/>
      <c r="O473" s="87"/>
      <c r="P473" s="87"/>
      <c r="Q473" s="87"/>
      <c r="R473" s="133" t="s">
        <v>7</v>
      </c>
      <c r="S473" s="135">
        <v>1.0769230769230769</v>
      </c>
      <c r="T473" s="134">
        <v>-7.6923076923076955E-2</v>
      </c>
      <c r="U473" s="134">
        <v>-3.8461538461538464E-2</v>
      </c>
      <c r="V473" s="135">
        <v>-1.9230769230769231</v>
      </c>
      <c r="W473" s="134">
        <v>-3.8461538461538533E-2</v>
      </c>
      <c r="X473" s="134">
        <v>-0.53846153846153844</v>
      </c>
      <c r="Y473" s="135">
        <v>-1.2800000000000002</v>
      </c>
      <c r="Z473" s="135">
        <v>-1.0000000000000002</v>
      </c>
      <c r="AA473" s="134">
        <v>-0.80769230769230749</v>
      </c>
      <c r="AB473" s="134">
        <v>-0.84615384615384603</v>
      </c>
      <c r="AC473" s="134">
        <v>-0.5</v>
      </c>
      <c r="AD473" s="134">
        <v>-0.43999999999999995</v>
      </c>
      <c r="AE473" s="135">
        <v>-1.1923076923076923</v>
      </c>
      <c r="AF473" s="134">
        <v>-0.16666666666666677</v>
      </c>
      <c r="AG473" s="121"/>
    </row>
    <row r="474" spans="11:33" ht="15" customHeight="1">
      <c r="K474" s="87"/>
      <c r="L474" s="87"/>
      <c r="M474" s="87" t="s">
        <v>161</v>
      </c>
      <c r="N474" s="87" t="s">
        <v>162</v>
      </c>
      <c r="O474" s="87"/>
      <c r="P474" s="87"/>
      <c r="Q474" s="87"/>
      <c r="R474" s="133" t="s">
        <v>8</v>
      </c>
      <c r="S474" s="134">
        <v>0.95</v>
      </c>
      <c r="T474" s="134">
        <v>0.44999999999999996</v>
      </c>
      <c r="U474" s="135">
        <v>-1</v>
      </c>
      <c r="V474" s="135">
        <v>-1.7999999999999996</v>
      </c>
      <c r="W474" s="134">
        <v>-0.65</v>
      </c>
      <c r="X474" s="135">
        <v>-1.3</v>
      </c>
      <c r="Y474" s="134">
        <v>-0.60000000000000009</v>
      </c>
      <c r="Z474" s="134">
        <v>-0.7</v>
      </c>
      <c r="AA474" s="134">
        <v>-0.85</v>
      </c>
      <c r="AB474" s="135">
        <v>-1.1499999999999999</v>
      </c>
      <c r="AC474" s="134">
        <v>-9.9999999999999978E-2</v>
      </c>
      <c r="AD474" s="134">
        <v>-0.54999999999999993</v>
      </c>
      <c r="AE474" s="134">
        <v>-0.7</v>
      </c>
      <c r="AF474" s="134">
        <v>-0.19999999999999998</v>
      </c>
      <c r="AG474" s="121"/>
    </row>
    <row r="475" spans="11:33" ht="15" customHeight="1">
      <c r="K475" s="87"/>
      <c r="L475" s="88" t="s">
        <v>6</v>
      </c>
      <c r="M475" s="94">
        <v>5.3488372093023253</v>
      </c>
      <c r="N475" s="94">
        <v>4.616279069767443</v>
      </c>
      <c r="O475" s="87"/>
      <c r="P475" s="87"/>
      <c r="Q475" s="87"/>
      <c r="R475" s="133"/>
      <c r="S475" s="134"/>
      <c r="T475" s="134"/>
      <c r="U475" s="134"/>
      <c r="V475" s="135"/>
      <c r="W475" s="134"/>
      <c r="X475" s="135"/>
      <c r="Y475" s="135"/>
      <c r="Z475" s="135"/>
      <c r="AA475" s="134"/>
      <c r="AB475" s="135"/>
      <c r="AC475" s="134"/>
      <c r="AD475" s="135"/>
      <c r="AE475" s="134"/>
      <c r="AF475" s="134"/>
      <c r="AG475" s="121"/>
    </row>
    <row r="476" spans="11:33" ht="15" customHeight="1">
      <c r="K476" s="87"/>
      <c r="L476" s="91" t="s">
        <v>7</v>
      </c>
      <c r="M476" s="95">
        <v>5.5384615384615383</v>
      </c>
      <c r="N476" s="95">
        <v>4.7692307692307709</v>
      </c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121"/>
      <c r="AA476" s="121"/>
      <c r="AB476" s="121"/>
      <c r="AC476" s="121"/>
      <c r="AD476" s="121"/>
      <c r="AE476" s="121"/>
      <c r="AF476" s="121"/>
      <c r="AG476" s="121"/>
    </row>
    <row r="477" spans="11:33" ht="15" customHeight="1">
      <c r="K477" s="87"/>
      <c r="L477" s="91" t="s">
        <v>8</v>
      </c>
      <c r="M477" s="95">
        <v>5.7</v>
      </c>
      <c r="N477" s="95">
        <v>4.8500000000000005</v>
      </c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</row>
    <row r="478" spans="11:33" ht="15" customHeight="1"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</row>
    <row r="479" spans="11:33" ht="15" customHeight="1"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</row>
    <row r="480" spans="11:33" ht="15" customHeight="1"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</row>
    <row r="481" spans="2:25" ht="15" customHeight="1"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</row>
    <row r="482" spans="2:25" ht="15" customHeight="1"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</row>
    <row r="483" spans="2:25" ht="15" customHeight="1">
      <c r="B483" s="67" t="s">
        <v>163</v>
      </c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</row>
    <row r="484" spans="2:25" ht="15" customHeight="1"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</row>
    <row r="485" spans="2:25" ht="15" customHeight="1"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</row>
    <row r="486" spans="2:25" ht="15" customHeight="1"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2:25" ht="15" customHeight="1"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</row>
    <row r="488" spans="2:25" ht="15" customHeight="1"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</row>
    <row r="489" spans="2:25" ht="15" customHeight="1"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</row>
    <row r="490" spans="2:25" ht="15" customHeight="1"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</row>
    <row r="491" spans="2:25" ht="15" customHeight="1"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</row>
    <row r="492" spans="2:25" ht="15" customHeight="1"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</row>
    <row r="493" spans="2:25" ht="15" customHeight="1"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</row>
    <row r="494" spans="2:25" ht="15" customHeight="1"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</row>
    <row r="495" spans="2:25" ht="15" customHeight="1"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</row>
    <row r="496" spans="2:25" ht="15" customHeight="1"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</row>
    <row r="497" spans="2:25" ht="15" customHeight="1">
      <c r="K497" s="87"/>
      <c r="L497" s="87"/>
      <c r="M497" s="87" t="s">
        <v>164</v>
      </c>
      <c r="N497" s="87" t="s">
        <v>165</v>
      </c>
      <c r="O497" s="87" t="s">
        <v>166</v>
      </c>
      <c r="P497" s="87"/>
      <c r="Q497" s="87"/>
      <c r="R497" s="87"/>
      <c r="S497" s="87"/>
      <c r="T497" s="87"/>
      <c r="U497" s="87"/>
      <c r="V497" s="87"/>
      <c r="W497" s="87"/>
      <c r="X497" s="87"/>
      <c r="Y497" s="87"/>
    </row>
    <row r="498" spans="2:25" ht="15" customHeight="1">
      <c r="K498" s="87"/>
      <c r="L498" s="88" t="s">
        <v>6</v>
      </c>
      <c r="M498" s="94">
        <v>6.7058823529411749</v>
      </c>
      <c r="N498" s="94">
        <v>2.5176470588235293</v>
      </c>
      <c r="O498" s="94">
        <v>4.9764705882352942</v>
      </c>
      <c r="P498" s="87"/>
      <c r="Q498" s="87"/>
      <c r="R498" s="87"/>
      <c r="S498" s="87"/>
      <c r="T498" s="87"/>
      <c r="U498" s="87"/>
      <c r="V498" s="87"/>
      <c r="W498" s="87"/>
      <c r="X498" s="87"/>
      <c r="Y498" s="87"/>
    </row>
    <row r="499" spans="2:25" ht="15" customHeight="1">
      <c r="K499" s="87"/>
      <c r="L499" s="91" t="s">
        <v>7</v>
      </c>
      <c r="M499" s="95">
        <v>5.9230769230769225</v>
      </c>
      <c r="N499" s="95">
        <v>2.3846153846153841</v>
      </c>
      <c r="O499" s="95">
        <v>4.5000000000000009</v>
      </c>
      <c r="P499" s="87"/>
      <c r="Q499" s="87"/>
      <c r="R499" s="87"/>
      <c r="S499" s="87"/>
      <c r="T499" s="87"/>
      <c r="U499" s="87"/>
      <c r="V499" s="87"/>
      <c r="W499" s="87"/>
      <c r="X499" s="87"/>
      <c r="Y499" s="87"/>
    </row>
    <row r="500" spans="2:25" ht="15" customHeight="1">
      <c r="K500" s="87"/>
      <c r="L500" s="91" t="s">
        <v>8</v>
      </c>
      <c r="M500" s="95">
        <v>4.1999999999999993</v>
      </c>
      <c r="N500" s="95">
        <v>2.7</v>
      </c>
      <c r="O500" s="95">
        <v>4.6500000000000004</v>
      </c>
      <c r="P500" s="87"/>
      <c r="Q500" s="87"/>
      <c r="R500" s="87"/>
      <c r="S500" s="87"/>
      <c r="T500" s="87"/>
      <c r="U500" s="87"/>
      <c r="V500" s="87"/>
      <c r="W500" s="87"/>
      <c r="X500" s="87"/>
      <c r="Y500" s="87"/>
    </row>
    <row r="501" spans="2:25" ht="15" customHeight="1"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</row>
    <row r="502" spans="2:25" ht="15" customHeight="1"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</row>
    <row r="503" spans="2:25" ht="15" customHeight="1"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</row>
    <row r="504" spans="2:25" ht="15" customHeight="1"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</row>
    <row r="505" spans="2:25" ht="15" customHeight="1"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</row>
    <row r="506" spans="2:25" ht="15" customHeight="1"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</row>
    <row r="507" spans="2:25" ht="15" customHeight="1">
      <c r="B507" s="67" t="s">
        <v>167</v>
      </c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</row>
    <row r="508" spans="2:25" ht="15" customHeight="1"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</row>
    <row r="509" spans="2:25" ht="15" customHeight="1"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</row>
    <row r="510" spans="2:25" ht="15" customHeight="1"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</row>
    <row r="511" spans="2:25" ht="15" customHeight="1"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</row>
    <row r="512" spans="2:25" ht="15" customHeight="1"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</row>
    <row r="513" spans="11:25" ht="15" customHeight="1"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</row>
    <row r="514" spans="11:25" ht="15" customHeight="1"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</row>
    <row r="515" spans="11:25" ht="15" customHeight="1"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</row>
    <row r="516" spans="11:25" ht="15" customHeight="1"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</row>
    <row r="517" spans="11:25" ht="15" customHeight="1"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</row>
    <row r="518" spans="11:25" ht="15" customHeight="1"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</row>
    <row r="519" spans="11:25" ht="15" customHeight="1"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</row>
    <row r="520" spans="11:25" ht="15" customHeight="1">
      <c r="K520" s="87"/>
      <c r="L520" s="87"/>
      <c r="M520" s="87" t="s">
        <v>168</v>
      </c>
      <c r="N520" s="87" t="s">
        <v>169</v>
      </c>
      <c r="O520" s="87" t="s">
        <v>170</v>
      </c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1:25" ht="15" customHeight="1">
      <c r="K521" s="87"/>
      <c r="L521" s="88" t="s">
        <v>6</v>
      </c>
      <c r="M521" s="94">
        <v>4.2352941176470589</v>
      </c>
      <c r="N521" s="94">
        <v>3.6588235294117641</v>
      </c>
      <c r="O521" s="94">
        <v>3.7764705882352949</v>
      </c>
      <c r="P521" s="87"/>
      <c r="Q521" s="87"/>
      <c r="R521" s="87"/>
      <c r="S521" s="87"/>
      <c r="T521" s="87"/>
      <c r="U521" s="87"/>
      <c r="V521" s="87"/>
      <c r="W521" s="87"/>
      <c r="X521" s="87"/>
      <c r="Y521" s="87"/>
    </row>
    <row r="522" spans="11:25" ht="15" customHeight="1">
      <c r="K522" s="87"/>
      <c r="L522" s="91" t="s">
        <v>7</v>
      </c>
      <c r="M522" s="95">
        <v>4.7692307692307709</v>
      </c>
      <c r="N522" s="95">
        <v>3.7692307692307696</v>
      </c>
      <c r="O522" s="95">
        <v>3.5</v>
      </c>
      <c r="P522" s="87"/>
      <c r="Q522" s="87"/>
      <c r="R522" s="87"/>
      <c r="S522" s="87"/>
      <c r="T522" s="87"/>
      <c r="U522" s="87"/>
      <c r="V522" s="87"/>
      <c r="W522" s="87"/>
      <c r="X522" s="87"/>
      <c r="Y522" s="87"/>
    </row>
    <row r="523" spans="11:25" ht="15" customHeight="1">
      <c r="K523" s="87"/>
      <c r="L523" s="91" t="s">
        <v>8</v>
      </c>
      <c r="M523" s="95">
        <v>4.3000000000000007</v>
      </c>
      <c r="N523" s="95">
        <v>4.5999999999999996</v>
      </c>
      <c r="O523" s="95">
        <v>4.3499999999999996</v>
      </c>
      <c r="P523" s="87"/>
      <c r="Q523" s="87"/>
      <c r="R523" s="87"/>
      <c r="S523" s="87"/>
      <c r="T523" s="87"/>
      <c r="U523" s="87"/>
      <c r="V523" s="87"/>
      <c r="W523" s="87"/>
      <c r="X523" s="87"/>
      <c r="Y523" s="87"/>
    </row>
    <row r="524" spans="11:25" ht="15" customHeight="1"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</row>
    <row r="525" spans="11:25" ht="15" customHeight="1"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</row>
    <row r="526" spans="11:25" ht="15" customHeight="1"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</row>
    <row r="527" spans="11:25" ht="15" customHeight="1"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</row>
    <row r="528" spans="11:25" ht="15" customHeight="1"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</row>
    <row r="529" spans="2:25" ht="15" customHeight="1"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</row>
    <row r="530" spans="2:25" ht="15" customHeight="1"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</row>
    <row r="531" spans="2:25" ht="15" customHeight="1">
      <c r="B531" s="67" t="s">
        <v>174</v>
      </c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</row>
    <row r="532" spans="2:25" ht="15" customHeight="1"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</row>
    <row r="533" spans="2:25" ht="15" customHeight="1"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</row>
    <row r="534" spans="2:25" ht="15" customHeight="1"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</row>
    <row r="535" spans="2:25" ht="15" customHeight="1"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</row>
    <row r="536" spans="2:25" ht="15" customHeight="1"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</row>
    <row r="537" spans="2:25" ht="15" customHeight="1"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</row>
    <row r="538" spans="2:25" ht="15" customHeight="1"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</row>
    <row r="539" spans="2:25" ht="15" customHeight="1"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</row>
    <row r="540" spans="2:25" ht="15" customHeight="1"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</row>
    <row r="541" spans="2:25" ht="15" customHeight="1"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</row>
    <row r="542" spans="2:25" ht="15" customHeight="1">
      <c r="B542" s="6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</row>
    <row r="543" spans="2:25" ht="15" customHeight="1"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</row>
    <row r="544" spans="2:25" ht="15" customHeight="1"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</row>
    <row r="545" spans="2:25" ht="15" customHeight="1">
      <c r="K545" s="87"/>
      <c r="L545" s="87"/>
      <c r="M545" s="87" t="s">
        <v>171</v>
      </c>
      <c r="N545" s="87" t="s">
        <v>172</v>
      </c>
      <c r="O545" s="87" t="s">
        <v>173</v>
      </c>
      <c r="P545" s="87"/>
      <c r="Q545" s="87"/>
      <c r="R545" s="87"/>
      <c r="S545" s="87"/>
      <c r="T545" s="87"/>
      <c r="U545" s="87"/>
      <c r="V545" s="87"/>
      <c r="W545" s="87"/>
      <c r="X545" s="87"/>
      <c r="Y545" s="87"/>
    </row>
    <row r="546" spans="2:25" ht="15" customHeight="1">
      <c r="K546" s="87"/>
      <c r="L546" s="88" t="s">
        <v>6</v>
      </c>
      <c r="M546" s="94">
        <v>5.2235294117647069</v>
      </c>
      <c r="N546" s="94">
        <v>3.341176470588235</v>
      </c>
      <c r="O546" s="94">
        <v>5.6588235294117659</v>
      </c>
      <c r="P546" s="87"/>
      <c r="Q546" s="87"/>
      <c r="R546" s="87"/>
      <c r="S546" s="87"/>
      <c r="T546" s="87"/>
      <c r="U546" s="87"/>
      <c r="V546" s="87"/>
      <c r="W546" s="87"/>
      <c r="X546" s="87"/>
      <c r="Y546" s="87"/>
    </row>
    <row r="547" spans="2:25" ht="15" customHeight="1">
      <c r="K547" s="87"/>
      <c r="L547" s="91" t="s">
        <v>7</v>
      </c>
      <c r="M547" s="95">
        <v>5.1923076923076916</v>
      </c>
      <c r="N547" s="95">
        <v>3.6153846153846159</v>
      </c>
      <c r="O547" s="95">
        <v>5.4615384615384608</v>
      </c>
      <c r="P547" s="87"/>
      <c r="Q547" s="87"/>
      <c r="R547" s="87"/>
      <c r="S547" s="87"/>
      <c r="T547" s="87"/>
      <c r="U547" s="87"/>
      <c r="V547" s="87"/>
      <c r="W547" s="87"/>
      <c r="X547" s="87"/>
      <c r="Y547" s="87"/>
    </row>
    <row r="548" spans="2:25" ht="15" customHeight="1">
      <c r="K548" s="87"/>
      <c r="L548" s="91" t="s">
        <v>8</v>
      </c>
      <c r="M548" s="95">
        <v>4.6500000000000012</v>
      </c>
      <c r="N548" s="95">
        <v>4</v>
      </c>
      <c r="O548" s="95">
        <v>5.8500000000000005</v>
      </c>
      <c r="P548" s="87"/>
      <c r="Q548" s="87"/>
      <c r="R548" s="87"/>
      <c r="S548" s="87"/>
      <c r="T548" s="87"/>
      <c r="U548" s="87"/>
      <c r="V548" s="87"/>
      <c r="W548" s="87"/>
      <c r="X548" s="87"/>
      <c r="Y548" s="87"/>
    </row>
    <row r="549" spans="2:25" ht="15" customHeight="1"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</row>
    <row r="550" spans="2:25" ht="15" customHeight="1"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</row>
    <row r="551" spans="2:25" ht="15" customHeight="1"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</row>
    <row r="552" spans="2:25" ht="15" customHeight="1"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</row>
    <row r="553" spans="2:25" ht="15" customHeight="1"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</row>
    <row r="554" spans="2:25" ht="15" customHeight="1"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</row>
    <row r="555" spans="2:25" ht="36" customHeight="1" thickBot="1">
      <c r="B555" s="98" t="s">
        <v>273</v>
      </c>
      <c r="C555" s="99"/>
      <c r="D555" s="100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32"/>
      <c r="R555" s="132"/>
      <c r="S555" s="132"/>
      <c r="T555" s="87"/>
      <c r="U555" s="87"/>
      <c r="V555" s="87"/>
      <c r="W555" s="87"/>
      <c r="X555" s="87"/>
      <c r="Y555" s="87"/>
    </row>
    <row r="556" spans="2:25" ht="15" customHeight="1">
      <c r="B556" s="60" t="s">
        <v>274</v>
      </c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</row>
    <row r="557" spans="2:25" ht="15" customHeight="1"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</row>
    <row r="558" spans="2:25" ht="15" customHeight="1"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</row>
    <row r="559" spans="2:25" ht="15" customHeight="1"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</row>
    <row r="560" spans="2:25" ht="15" customHeight="1"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</row>
    <row r="561" spans="11:25" ht="15" customHeight="1"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</row>
    <row r="562" spans="11:25" ht="15" customHeight="1"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</row>
    <row r="563" spans="11:25" ht="15" customHeight="1"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</row>
    <row r="564" spans="11:25" ht="15" customHeight="1">
      <c r="K564" s="87"/>
      <c r="L564" s="87"/>
      <c r="M564" s="87"/>
      <c r="N564" s="87"/>
      <c r="O564" s="121"/>
      <c r="P564" s="121" t="s">
        <v>179</v>
      </c>
      <c r="Q564" s="121"/>
      <c r="R564" s="121"/>
      <c r="S564" s="121"/>
      <c r="T564" s="121" t="s">
        <v>180</v>
      </c>
      <c r="X564" s="87"/>
      <c r="Y564" s="87"/>
    </row>
    <row r="565" spans="11:25" ht="15" customHeight="1">
      <c r="K565" s="87"/>
      <c r="L565" s="87"/>
      <c r="M565" s="87"/>
      <c r="N565" s="87"/>
      <c r="O565" s="121"/>
      <c r="P565" s="121" t="s">
        <v>26</v>
      </c>
      <c r="Q565" s="121" t="s">
        <v>26</v>
      </c>
      <c r="R565" s="87"/>
      <c r="S565" s="87"/>
      <c r="T565" s="121"/>
    </row>
    <row r="566" spans="11:25" ht="15" customHeight="1">
      <c r="K566" s="87"/>
      <c r="L566" s="87"/>
      <c r="M566" s="87"/>
      <c r="N566" s="87"/>
      <c r="O566" s="121"/>
      <c r="P566" s="121" t="s">
        <v>4</v>
      </c>
      <c r="Q566" s="121" t="s">
        <v>4</v>
      </c>
      <c r="R566" s="87"/>
      <c r="S566" s="87"/>
      <c r="T566" s="121"/>
    </row>
    <row r="567" spans="11:25" ht="15" customHeight="1">
      <c r="K567" s="87"/>
      <c r="L567" s="87"/>
      <c r="M567" s="87"/>
      <c r="N567" s="87"/>
      <c r="O567" s="126" t="s">
        <v>6</v>
      </c>
      <c r="P567" s="138">
        <v>3</v>
      </c>
      <c r="Q567" s="138">
        <v>1</v>
      </c>
      <c r="R567" s="87"/>
      <c r="S567" s="87"/>
      <c r="T567" s="121"/>
    </row>
    <row r="568" spans="11:25" ht="15" customHeight="1">
      <c r="K568" s="87"/>
      <c r="L568" s="87"/>
      <c r="M568" s="87"/>
      <c r="N568" s="87"/>
      <c r="O568" s="129" t="s">
        <v>7</v>
      </c>
      <c r="P568" s="139">
        <v>2</v>
      </c>
      <c r="Q568" s="139">
        <v>0</v>
      </c>
      <c r="R568" s="87"/>
      <c r="S568" s="87"/>
      <c r="T568" s="121"/>
    </row>
    <row r="569" spans="11:25" ht="15" customHeight="1">
      <c r="K569" s="87"/>
      <c r="L569" s="87"/>
      <c r="M569" s="87"/>
      <c r="N569" s="87"/>
      <c r="O569" s="129" t="s">
        <v>8</v>
      </c>
      <c r="P569" s="139">
        <v>1</v>
      </c>
      <c r="Q569" s="139">
        <v>2</v>
      </c>
      <c r="R569" s="87"/>
      <c r="S569" s="87"/>
      <c r="T569" s="121"/>
    </row>
    <row r="570" spans="11:25" ht="15" customHeight="1">
      <c r="K570" s="87"/>
      <c r="L570" s="88"/>
      <c r="M570" s="94"/>
      <c r="N570" s="94"/>
      <c r="O570" s="94"/>
      <c r="P570" s="87"/>
      <c r="Q570" s="87"/>
      <c r="R570" s="87"/>
      <c r="S570" s="87"/>
      <c r="T570" s="87"/>
      <c r="U570" s="87"/>
      <c r="V570" s="87"/>
      <c r="W570" s="87"/>
      <c r="X570" s="87"/>
      <c r="Y570" s="87"/>
    </row>
    <row r="571" spans="11:25" ht="15" customHeight="1">
      <c r="K571" s="87"/>
      <c r="L571" s="91"/>
      <c r="M571" s="95"/>
      <c r="N571" s="95"/>
      <c r="O571" s="95" t="s">
        <v>294</v>
      </c>
      <c r="P571" s="87" t="s">
        <v>295</v>
      </c>
      <c r="Q571" s="87"/>
      <c r="R571" s="87"/>
      <c r="S571" s="87"/>
      <c r="T571" s="87"/>
      <c r="U571" s="87"/>
      <c r="V571" s="87"/>
      <c r="W571" s="87"/>
      <c r="X571" s="87"/>
      <c r="Y571" s="87"/>
    </row>
    <row r="572" spans="11:25" ht="15" customHeight="1">
      <c r="K572" s="87"/>
      <c r="L572" s="91"/>
      <c r="M572" s="95"/>
      <c r="N572" s="126" t="s">
        <v>6</v>
      </c>
      <c r="O572" s="136">
        <f>3/4</f>
        <v>0.75</v>
      </c>
      <c r="P572" s="137">
        <v>0.25</v>
      </c>
      <c r="Q572" s="87"/>
      <c r="R572" s="87"/>
      <c r="S572" s="87"/>
      <c r="T572" s="87"/>
      <c r="U572" s="87"/>
      <c r="V572" s="87"/>
      <c r="W572" s="87"/>
      <c r="X572" s="87"/>
      <c r="Y572" s="87"/>
    </row>
    <row r="573" spans="11:25" ht="15" customHeight="1">
      <c r="K573" s="87"/>
      <c r="L573" s="87"/>
      <c r="M573" s="87"/>
      <c r="N573" s="129" t="s">
        <v>7</v>
      </c>
      <c r="O573" s="137">
        <v>1</v>
      </c>
      <c r="P573" s="137">
        <v>0</v>
      </c>
      <c r="Q573" s="87"/>
      <c r="R573" s="87"/>
      <c r="S573" s="87"/>
      <c r="T573" s="87"/>
      <c r="U573" s="87"/>
      <c r="V573" s="87"/>
      <c r="W573" s="87"/>
      <c r="X573" s="87"/>
      <c r="Y573" s="87"/>
    </row>
    <row r="574" spans="11:25" ht="15" customHeight="1">
      <c r="K574" s="87"/>
      <c r="L574" s="87"/>
      <c r="M574" s="87"/>
      <c r="N574" s="129" t="s">
        <v>8</v>
      </c>
      <c r="O574" s="137">
        <f>1/3</f>
        <v>0.33333333333333331</v>
      </c>
      <c r="P574" s="137">
        <f>2/3</f>
        <v>0.66666666666666663</v>
      </c>
      <c r="Q574" s="87"/>
      <c r="R574" s="87"/>
      <c r="S574" s="87"/>
      <c r="T574" s="87"/>
      <c r="U574" s="87"/>
      <c r="V574" s="87"/>
      <c r="W574" s="87"/>
      <c r="X574" s="87"/>
      <c r="Y574" s="87"/>
    </row>
    <row r="575" spans="11:25" ht="15" customHeight="1"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</row>
    <row r="576" spans="11:25" ht="15" customHeight="1"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</row>
    <row r="577" spans="2:25" ht="22.5" customHeight="1">
      <c r="B577" s="59" t="s">
        <v>275</v>
      </c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</row>
    <row r="578" spans="2:25" ht="15" customHeight="1"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</row>
    <row r="579" spans="2:25" ht="15" customHeight="1">
      <c r="B579" s="67" t="s">
        <v>296</v>
      </c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</row>
    <row r="580" spans="2:25" ht="15" customHeight="1"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</row>
    <row r="581" spans="2:25" ht="15" customHeight="1"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</row>
    <row r="582" spans="2:25" ht="15" customHeight="1"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</row>
    <row r="583" spans="2:25" ht="15" customHeight="1"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</row>
    <row r="584" spans="2:25" ht="15" customHeight="1"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</row>
    <row r="585" spans="2:25" ht="15" customHeight="1"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</row>
    <row r="586" spans="2:25" ht="15" customHeight="1"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</row>
    <row r="587" spans="2:25" ht="15" customHeight="1"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</row>
    <row r="588" spans="2:25" ht="15" customHeight="1">
      <c r="B588" s="6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</row>
    <row r="589" spans="2:25" ht="15" customHeight="1"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</row>
    <row r="590" spans="2:25" ht="15" customHeight="1">
      <c r="K590" s="87"/>
      <c r="L590" s="87"/>
      <c r="M590" s="87" t="s">
        <v>179</v>
      </c>
      <c r="N590" s="87"/>
      <c r="O590" s="87"/>
      <c r="P590" s="87"/>
      <c r="Q590" s="87" t="s">
        <v>180</v>
      </c>
      <c r="R590" s="87"/>
      <c r="S590" s="87"/>
      <c r="T590" s="87"/>
      <c r="U590" s="87"/>
      <c r="V590" s="87"/>
      <c r="W590" s="87"/>
      <c r="X590" s="87"/>
      <c r="Y590" s="87"/>
    </row>
    <row r="591" spans="2:25" ht="15" customHeight="1"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</row>
    <row r="592" spans="2:25" ht="15" customHeight="1"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</row>
    <row r="593" spans="2:25" ht="15" customHeight="1">
      <c r="K593" s="87"/>
      <c r="L593" s="88"/>
      <c r="M593" s="89"/>
      <c r="N593" s="90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</row>
    <row r="594" spans="2:25" ht="15" customHeight="1">
      <c r="K594" s="87"/>
      <c r="L594" s="91"/>
      <c r="M594" s="92"/>
      <c r="N594" s="93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</row>
    <row r="595" spans="2:25" ht="15" customHeight="1">
      <c r="K595" s="87"/>
      <c r="L595" s="91"/>
      <c r="M595" s="92"/>
      <c r="N595" s="93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</row>
    <row r="596" spans="2:25" ht="15" customHeight="1"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</row>
    <row r="597" spans="2:25" ht="15" customHeight="1"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</row>
    <row r="598" spans="2:25" ht="15" customHeight="1"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2:25" ht="15" customHeight="1"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</row>
    <row r="600" spans="2:25" ht="15" customHeight="1"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</row>
    <row r="601" spans="2:25" ht="15" customHeight="1">
      <c r="B601" s="67" t="s">
        <v>297</v>
      </c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</row>
    <row r="602" spans="2:25" ht="15" customHeight="1"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</row>
    <row r="603" spans="2:25" ht="15" customHeight="1"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</row>
    <row r="604" spans="2:25" ht="15" customHeight="1"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</row>
    <row r="605" spans="2:25" ht="15" customHeight="1"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</row>
    <row r="606" spans="2:25" ht="15" customHeight="1"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</row>
    <row r="607" spans="2:25" ht="15" customHeight="1"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</row>
    <row r="608" spans="2:25" ht="15" customHeight="1"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</row>
    <row r="609" spans="2:25" ht="15" customHeight="1"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</row>
    <row r="610" spans="2:25" ht="15" customHeight="1"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</row>
    <row r="611" spans="2:25" ht="15" customHeight="1"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</row>
    <row r="612" spans="2:25" ht="15" customHeight="1">
      <c r="K612" s="87"/>
      <c r="L612" s="87"/>
      <c r="M612" s="87" t="s">
        <v>182</v>
      </c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</row>
    <row r="613" spans="2:25" ht="15" customHeight="1"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</row>
    <row r="614" spans="2:25" ht="15" customHeight="1">
      <c r="K614" s="87"/>
      <c r="L614" s="87"/>
      <c r="M614" s="87" t="s">
        <v>69</v>
      </c>
      <c r="N614" s="87" t="s">
        <v>70</v>
      </c>
      <c r="O614" s="87" t="s">
        <v>183</v>
      </c>
      <c r="P614" s="87" t="s">
        <v>184</v>
      </c>
      <c r="Q614" s="87"/>
      <c r="R614" s="87"/>
      <c r="S614" s="87"/>
      <c r="T614" s="87"/>
      <c r="U614" s="87"/>
      <c r="V614" s="87"/>
      <c r="W614" s="87"/>
      <c r="X614" s="87"/>
      <c r="Y614" s="87"/>
    </row>
    <row r="615" spans="2:25" ht="15" customHeight="1">
      <c r="K615" s="87"/>
      <c r="L615" s="88" t="s">
        <v>6</v>
      </c>
      <c r="M615" s="89">
        <v>1</v>
      </c>
      <c r="N615" s="89">
        <v>0</v>
      </c>
      <c r="O615" s="89">
        <v>0</v>
      </c>
      <c r="P615" s="90">
        <v>0</v>
      </c>
      <c r="Q615" s="87"/>
      <c r="R615" s="87"/>
      <c r="S615" s="87"/>
      <c r="T615" s="87"/>
      <c r="U615" s="87"/>
      <c r="V615" s="87"/>
      <c r="W615" s="87"/>
      <c r="X615" s="87"/>
      <c r="Y615" s="87"/>
    </row>
    <row r="616" spans="2:25" ht="15" customHeight="1">
      <c r="K616" s="87"/>
      <c r="L616" s="91" t="s">
        <v>7</v>
      </c>
      <c r="M616" s="92">
        <v>0.5</v>
      </c>
      <c r="N616" s="92">
        <v>0.5</v>
      </c>
      <c r="O616" s="92">
        <v>0</v>
      </c>
      <c r="P616" s="93">
        <v>0</v>
      </c>
      <c r="Q616" s="87"/>
      <c r="R616" s="87"/>
      <c r="S616" s="87"/>
      <c r="T616" s="87"/>
      <c r="U616" s="87"/>
      <c r="V616" s="87"/>
      <c r="W616" s="87"/>
      <c r="X616" s="87"/>
      <c r="Y616" s="87"/>
    </row>
    <row r="617" spans="2:25" ht="15" customHeight="1">
      <c r="K617" s="87"/>
      <c r="L617" s="91" t="s">
        <v>8</v>
      </c>
      <c r="M617" s="92">
        <v>1</v>
      </c>
      <c r="N617" s="92">
        <v>0</v>
      </c>
      <c r="O617" s="92">
        <v>0</v>
      </c>
      <c r="P617" s="93">
        <v>0</v>
      </c>
      <c r="Q617" s="87"/>
      <c r="R617" s="87"/>
      <c r="S617" s="87"/>
      <c r="T617" s="87"/>
      <c r="U617" s="87"/>
      <c r="V617" s="87"/>
      <c r="W617" s="87"/>
      <c r="X617" s="87"/>
      <c r="Y617" s="87"/>
    </row>
    <row r="618" spans="2:25" ht="15" customHeight="1"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</row>
    <row r="619" spans="2:25" ht="15" customHeight="1"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</row>
    <row r="620" spans="2:25" ht="15" customHeight="1"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</row>
    <row r="621" spans="2:25" ht="15" customHeight="1"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</row>
    <row r="622" spans="2:25" ht="15" customHeight="1"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</row>
    <row r="623" spans="2:25" ht="15" customHeight="1">
      <c r="B623" s="67" t="s">
        <v>191</v>
      </c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</row>
    <row r="624" spans="2:25" ht="15" customHeight="1"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</row>
    <row r="625" spans="11:25" ht="15" customHeight="1"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</row>
    <row r="626" spans="11:25" ht="15" customHeight="1"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</row>
    <row r="627" spans="11:25" ht="15" customHeight="1"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</row>
    <row r="628" spans="11:25" ht="15" customHeight="1">
      <c r="K628" s="87"/>
      <c r="L628" s="87"/>
      <c r="M628" s="87"/>
      <c r="N628" s="87"/>
      <c r="O628" s="87"/>
      <c r="P628" s="87"/>
      <c r="Q628" s="121"/>
      <c r="R628" s="121"/>
      <c r="S628" s="121"/>
      <c r="T628" s="121"/>
      <c r="U628" s="121"/>
      <c r="V628" s="121"/>
      <c r="W628" s="121"/>
      <c r="X628" s="121"/>
      <c r="Y628" s="121"/>
    </row>
    <row r="629" spans="11:25" ht="15" customHeight="1">
      <c r="K629" s="87"/>
      <c r="L629" s="87"/>
      <c r="M629" s="87"/>
      <c r="N629" s="87"/>
      <c r="O629" s="87"/>
      <c r="P629" s="87"/>
      <c r="Q629" s="121"/>
      <c r="R629" s="121"/>
      <c r="S629" s="121"/>
      <c r="T629" s="121"/>
      <c r="U629" s="121"/>
      <c r="V629" s="121"/>
      <c r="W629" s="121"/>
      <c r="X629" s="121"/>
      <c r="Y629" s="121"/>
    </row>
    <row r="630" spans="11:25" ht="15" customHeight="1">
      <c r="K630" s="87"/>
      <c r="L630" s="87"/>
      <c r="M630" s="87"/>
      <c r="N630" s="87"/>
      <c r="O630" s="87"/>
      <c r="P630" s="87"/>
      <c r="Q630" s="121"/>
      <c r="R630" s="121" t="s">
        <v>192</v>
      </c>
      <c r="S630" s="121" t="s">
        <v>193</v>
      </c>
      <c r="T630" s="121" t="s">
        <v>196</v>
      </c>
      <c r="U630" s="121" t="s">
        <v>198</v>
      </c>
      <c r="V630" s="121" t="s">
        <v>45</v>
      </c>
      <c r="W630" s="121" t="s">
        <v>201</v>
      </c>
      <c r="X630" s="121"/>
      <c r="Y630" s="121"/>
    </row>
    <row r="631" spans="11:25" ht="15" customHeight="1">
      <c r="K631" s="87"/>
      <c r="L631" s="87"/>
      <c r="M631" s="87"/>
      <c r="N631" s="87"/>
      <c r="O631" s="87"/>
      <c r="P631" s="87"/>
      <c r="Q631" s="126" t="s">
        <v>6</v>
      </c>
      <c r="R631" s="127">
        <v>0.14285714285714285</v>
      </c>
      <c r="S631" s="127">
        <v>0</v>
      </c>
      <c r="T631" s="127">
        <v>0.14285714285714285</v>
      </c>
      <c r="U631" s="127">
        <v>0.2857142857142857</v>
      </c>
      <c r="V631" s="127">
        <v>0.42857142857142855</v>
      </c>
      <c r="W631" s="127">
        <v>0</v>
      </c>
      <c r="X631" s="121"/>
      <c r="Y631" s="121"/>
    </row>
    <row r="632" spans="11:25" ht="15" customHeight="1">
      <c r="K632" s="87"/>
      <c r="L632" s="87"/>
      <c r="M632" s="87"/>
      <c r="N632" s="87"/>
      <c r="O632" s="87"/>
      <c r="P632" s="87"/>
      <c r="Q632" s="129" t="s">
        <v>7</v>
      </c>
      <c r="R632" s="127">
        <v>0.16666666666666666</v>
      </c>
      <c r="S632" s="127">
        <v>0.33333333333333331</v>
      </c>
      <c r="T632" s="127">
        <v>0.16666666666666666</v>
      </c>
      <c r="U632" s="127">
        <v>0.16666666666666666</v>
      </c>
      <c r="V632" s="127">
        <v>0.16666666666666666</v>
      </c>
      <c r="W632" s="127">
        <v>0</v>
      </c>
      <c r="X632" s="121"/>
      <c r="Y632" s="121"/>
    </row>
    <row r="633" spans="11:25" ht="15" customHeight="1">
      <c r="K633" s="87"/>
      <c r="L633" s="87"/>
      <c r="M633" s="87"/>
      <c r="N633" s="87"/>
      <c r="O633" s="87"/>
      <c r="P633" s="87"/>
      <c r="Q633" s="129" t="s">
        <v>8</v>
      </c>
      <c r="R633" s="127">
        <v>0.16666666666666666</v>
      </c>
      <c r="S633" s="127">
        <v>0.16666666666666666</v>
      </c>
      <c r="T633" s="127">
        <v>0.16666666666666666</v>
      </c>
      <c r="U633" s="127">
        <v>0.16666666666666666</v>
      </c>
      <c r="V633" s="127">
        <v>0.16666666666666666</v>
      </c>
      <c r="W633" s="127">
        <v>0.16666666666666666</v>
      </c>
      <c r="X633" s="121"/>
      <c r="Y633" s="121"/>
    </row>
    <row r="634" spans="11:25" ht="15" customHeight="1">
      <c r="K634" s="87"/>
      <c r="L634" s="87"/>
      <c r="M634" s="87" t="s">
        <v>186</v>
      </c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121"/>
      <c r="Y634" s="121"/>
    </row>
    <row r="635" spans="11:25" ht="15" customHeight="1"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</row>
    <row r="636" spans="11:25" ht="15" customHeight="1">
      <c r="K636" s="87"/>
      <c r="L636" s="87"/>
      <c r="M636" s="87" t="s">
        <v>187</v>
      </c>
      <c r="N636" s="87" t="s">
        <v>188</v>
      </c>
      <c r="O636" s="87" t="s">
        <v>189</v>
      </c>
      <c r="P636" s="87" t="s">
        <v>190</v>
      </c>
      <c r="Q636" s="87"/>
      <c r="R636" s="87"/>
      <c r="S636" s="87"/>
      <c r="T636" s="87"/>
      <c r="U636" s="87"/>
      <c r="V636" s="87"/>
      <c r="W636" s="87"/>
      <c r="X636" s="87"/>
      <c r="Y636" s="87"/>
    </row>
    <row r="637" spans="11:25" ht="15" customHeight="1">
      <c r="K637" s="87"/>
      <c r="L637" s="88" t="s">
        <v>6</v>
      </c>
      <c r="M637" s="89">
        <v>0.33333333333333337</v>
      </c>
      <c r="N637" s="89">
        <v>0</v>
      </c>
      <c r="O637" s="89">
        <v>0.66666666666666674</v>
      </c>
      <c r="P637" s="90">
        <v>0</v>
      </c>
      <c r="Q637" s="87"/>
      <c r="R637" s="87"/>
      <c r="S637" s="87"/>
      <c r="T637" s="87"/>
      <c r="U637" s="87"/>
      <c r="V637" s="87"/>
      <c r="W637" s="87"/>
      <c r="X637" s="87"/>
      <c r="Y637" s="87"/>
    </row>
    <row r="638" spans="11:25" ht="15" customHeight="1">
      <c r="K638" s="87"/>
      <c r="L638" s="91" t="s">
        <v>7</v>
      </c>
      <c r="M638" s="92">
        <v>0</v>
      </c>
      <c r="N638" s="92">
        <v>0.5</v>
      </c>
      <c r="O638" s="92">
        <v>0.5</v>
      </c>
      <c r="P638" s="93">
        <v>0</v>
      </c>
      <c r="Q638" s="87"/>
      <c r="R638" s="87"/>
      <c r="S638" s="87"/>
      <c r="T638" s="87"/>
      <c r="U638" s="87"/>
      <c r="V638" s="87"/>
      <c r="W638" s="87"/>
      <c r="X638" s="87"/>
      <c r="Y638" s="87"/>
    </row>
    <row r="639" spans="11:25" ht="15" customHeight="1">
      <c r="K639" s="87"/>
      <c r="L639" s="91" t="s">
        <v>8</v>
      </c>
      <c r="M639" s="92">
        <v>1</v>
      </c>
      <c r="N639" s="92">
        <v>0</v>
      </c>
      <c r="O639" s="92">
        <v>0</v>
      </c>
      <c r="P639" s="93">
        <v>0</v>
      </c>
      <c r="Q639" s="87"/>
      <c r="R639" s="87"/>
      <c r="S639" s="87"/>
      <c r="T639" s="87"/>
      <c r="U639" s="87"/>
      <c r="V639" s="87"/>
      <c r="W639" s="87"/>
      <c r="X639" s="87"/>
      <c r="Y639" s="87"/>
    </row>
    <row r="640" spans="11:25" ht="15" customHeight="1"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</row>
    <row r="641" spans="2:25" ht="15" customHeight="1"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</row>
    <row r="642" spans="2:25" ht="15" customHeight="1"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</row>
    <row r="643" spans="2:25" ht="15" customHeight="1"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</row>
    <row r="644" spans="2:25" ht="15" customHeight="1"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</row>
    <row r="645" spans="2:25" ht="27" customHeight="1">
      <c r="B645" s="59" t="s">
        <v>276</v>
      </c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</row>
    <row r="646" spans="2:25" ht="15" customHeight="1"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</row>
    <row r="647" spans="2:25" ht="15" customHeight="1">
      <c r="B647" s="67" t="s">
        <v>212</v>
      </c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</row>
    <row r="648" spans="2:25" ht="15" customHeight="1"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</row>
    <row r="649" spans="2:25" ht="15" customHeight="1"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</row>
    <row r="650" spans="2:25" ht="15" customHeight="1"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</row>
    <row r="651" spans="2:25" ht="15" customHeight="1"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</row>
    <row r="652" spans="2:25" ht="15" customHeight="1"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</row>
    <row r="653" spans="2:25" ht="15" customHeight="1"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</row>
    <row r="654" spans="2:25" ht="15" customHeight="1"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</row>
    <row r="655" spans="2:25" ht="15" customHeight="1"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</row>
    <row r="656" spans="2:25" ht="15" customHeight="1"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</row>
    <row r="657" spans="2:25" ht="15" customHeight="1"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</row>
    <row r="658" spans="2:25" ht="15" customHeight="1">
      <c r="K658" s="87"/>
      <c r="L658" s="87"/>
      <c r="M658" s="87" t="s">
        <v>192</v>
      </c>
      <c r="N658" s="87" t="s">
        <v>193</v>
      </c>
      <c r="O658" s="87" t="s">
        <v>194</v>
      </c>
      <c r="P658" s="87" t="s">
        <v>195</v>
      </c>
      <c r="Q658" s="87" t="s">
        <v>196</v>
      </c>
      <c r="R658" s="87" t="s">
        <v>197</v>
      </c>
      <c r="S658" s="87" t="s">
        <v>198</v>
      </c>
      <c r="T658" s="87" t="s">
        <v>199</v>
      </c>
      <c r="U658" s="87" t="s">
        <v>200</v>
      </c>
      <c r="V658" s="87" t="s">
        <v>45</v>
      </c>
      <c r="W658" s="87" t="s">
        <v>201</v>
      </c>
      <c r="X658" s="87" t="s">
        <v>46</v>
      </c>
      <c r="Y658" s="87"/>
    </row>
    <row r="659" spans="2:25" ht="15" customHeight="1">
      <c r="K659" s="87"/>
      <c r="L659" s="88" t="s">
        <v>6</v>
      </c>
      <c r="M659" s="89">
        <v>1.1904761904761904E-2</v>
      </c>
      <c r="N659" s="89">
        <v>0</v>
      </c>
      <c r="O659" s="89">
        <v>0</v>
      </c>
      <c r="P659" s="89">
        <v>0</v>
      </c>
      <c r="Q659" s="89">
        <v>1.1904761904761904E-2</v>
      </c>
      <c r="R659" s="89">
        <v>0</v>
      </c>
      <c r="S659" s="89">
        <v>2.3529411764705882E-2</v>
      </c>
      <c r="T659" s="89">
        <v>0</v>
      </c>
      <c r="U659" s="89">
        <v>0</v>
      </c>
      <c r="V659" s="89">
        <v>3.4883720930232558E-2</v>
      </c>
      <c r="W659" s="89">
        <v>0</v>
      </c>
      <c r="X659" s="90">
        <v>0</v>
      </c>
      <c r="Y659" s="87"/>
    </row>
    <row r="660" spans="2:25" ht="15" customHeight="1">
      <c r="K660" s="87"/>
      <c r="L660" s="91" t="s">
        <v>7</v>
      </c>
      <c r="M660" s="92">
        <v>0.04</v>
      </c>
      <c r="N660" s="92">
        <v>7.6923076923076927E-2</v>
      </c>
      <c r="O660" s="92">
        <v>0</v>
      </c>
      <c r="P660" s="92">
        <v>0</v>
      </c>
      <c r="Q660" s="92">
        <v>0.04</v>
      </c>
      <c r="R660" s="92">
        <v>0</v>
      </c>
      <c r="S660" s="92">
        <v>0.04</v>
      </c>
      <c r="T660" s="92">
        <v>0</v>
      </c>
      <c r="U660" s="92">
        <v>0</v>
      </c>
      <c r="V660" s="92">
        <v>0.04</v>
      </c>
      <c r="W660" s="92">
        <v>0</v>
      </c>
      <c r="X660" s="93">
        <v>0</v>
      </c>
      <c r="Y660" s="87"/>
    </row>
    <row r="661" spans="2:25" ht="15" customHeight="1">
      <c r="K661" s="87"/>
      <c r="L661" s="91" t="s">
        <v>8</v>
      </c>
      <c r="M661" s="92">
        <v>0.05</v>
      </c>
      <c r="N661" s="92">
        <v>0.05</v>
      </c>
      <c r="O661" s="92">
        <v>0</v>
      </c>
      <c r="P661" s="92">
        <v>0</v>
      </c>
      <c r="Q661" s="92">
        <v>0.05</v>
      </c>
      <c r="R661" s="92">
        <v>0</v>
      </c>
      <c r="S661" s="92">
        <v>0.05</v>
      </c>
      <c r="T661" s="92">
        <v>0</v>
      </c>
      <c r="U661" s="92">
        <v>0</v>
      </c>
      <c r="V661" s="92">
        <v>0.05</v>
      </c>
      <c r="W661" s="92">
        <v>0.05</v>
      </c>
      <c r="X661" s="93">
        <v>0</v>
      </c>
      <c r="Y661" s="87"/>
    </row>
    <row r="662" spans="2:25" ht="15" customHeight="1"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</row>
    <row r="663" spans="2:25" ht="15" customHeight="1"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</row>
    <row r="664" spans="2:25" ht="15" customHeight="1"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</row>
    <row r="665" spans="2:25" ht="15" customHeight="1"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</row>
    <row r="666" spans="2:25" ht="15" customHeight="1"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2:25" ht="15" customHeight="1"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</row>
    <row r="668" spans="2:25" ht="15" customHeight="1"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</row>
    <row r="669" spans="2:25" ht="22.5" customHeight="1">
      <c r="B669" s="59" t="s">
        <v>320</v>
      </c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</row>
    <row r="670" spans="2:25" ht="23.25" customHeight="1">
      <c r="B670" s="67" t="s">
        <v>298</v>
      </c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</row>
    <row r="671" spans="2:25" ht="15" customHeight="1"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</row>
    <row r="672" spans="2:25" ht="15" customHeight="1"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</row>
    <row r="673" spans="11:25" ht="15" customHeight="1"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</row>
    <row r="674" spans="11:25" ht="15" customHeight="1"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</row>
    <row r="675" spans="11:25" ht="15" customHeight="1"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</row>
    <row r="676" spans="11:25" ht="15" customHeight="1"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</row>
    <row r="677" spans="11:25" ht="15" customHeight="1"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</row>
    <row r="678" spans="11:25" ht="15" customHeight="1">
      <c r="K678" s="87"/>
      <c r="L678" s="87"/>
      <c r="M678" s="87" t="s">
        <v>213</v>
      </c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</row>
    <row r="679" spans="11:25" ht="15" customHeight="1"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</row>
    <row r="680" spans="11:25" ht="15" customHeight="1">
      <c r="K680" s="87"/>
      <c r="L680" s="87"/>
      <c r="M680" s="87" t="s">
        <v>214</v>
      </c>
      <c r="N680" s="87" t="s">
        <v>215</v>
      </c>
      <c r="O680" s="87" t="s">
        <v>46</v>
      </c>
      <c r="P680" s="87"/>
      <c r="Q680" s="87"/>
      <c r="R680" s="87"/>
      <c r="S680" s="87"/>
      <c r="T680" s="87"/>
      <c r="U680" s="87"/>
      <c r="V680" s="87"/>
      <c r="W680" s="87"/>
      <c r="X680" s="87"/>
      <c r="Y680" s="87"/>
    </row>
    <row r="681" spans="11:25" ht="15" customHeight="1">
      <c r="K681" s="87"/>
      <c r="L681" s="88" t="s">
        <v>6</v>
      </c>
      <c r="M681" s="89">
        <v>1</v>
      </c>
      <c r="N681" s="89">
        <v>0</v>
      </c>
      <c r="O681" s="90">
        <v>0</v>
      </c>
      <c r="P681" s="87"/>
      <c r="Q681" s="87"/>
      <c r="R681" s="87"/>
      <c r="S681" s="87"/>
      <c r="T681" s="87"/>
      <c r="U681" s="87"/>
      <c r="V681" s="87"/>
      <c r="W681" s="87"/>
      <c r="X681" s="87"/>
      <c r="Y681" s="87"/>
    </row>
    <row r="682" spans="11:25" ht="15" customHeight="1">
      <c r="K682" s="87"/>
      <c r="L682" s="91" t="s">
        <v>8</v>
      </c>
      <c r="M682" s="92">
        <v>0</v>
      </c>
      <c r="N682" s="92">
        <v>0</v>
      </c>
      <c r="O682" s="93">
        <v>1</v>
      </c>
      <c r="P682" s="87"/>
      <c r="Q682" s="87"/>
      <c r="R682" s="87"/>
      <c r="S682" s="87"/>
      <c r="T682" s="87"/>
      <c r="U682" s="87"/>
      <c r="V682" s="87"/>
      <c r="W682" s="87"/>
      <c r="X682" s="87"/>
      <c r="Y682" s="87"/>
    </row>
    <row r="683" spans="11:25" ht="15" customHeight="1"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</row>
    <row r="684" spans="11:25" ht="15" customHeight="1"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</row>
    <row r="685" spans="11:25" ht="15" customHeight="1"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</row>
    <row r="686" spans="11:25" ht="15" customHeight="1"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</row>
    <row r="687" spans="11:25" ht="15" customHeight="1"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</row>
    <row r="688" spans="11:25" ht="15" customHeight="1"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</row>
    <row r="689" spans="2:25" ht="15" customHeight="1"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</row>
    <row r="690" spans="2:25" ht="15" customHeight="1"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</row>
    <row r="691" spans="2:25" ht="15" customHeight="1"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</row>
    <row r="692" spans="2:25" ht="15" customHeight="1">
      <c r="B692" s="67" t="s">
        <v>301</v>
      </c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</row>
    <row r="693" spans="2:25" ht="15" customHeight="1"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</row>
    <row r="694" spans="2:25" ht="15" customHeight="1"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</row>
    <row r="695" spans="2:25" ht="15" customHeight="1"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</row>
    <row r="696" spans="2:25" ht="15" customHeight="1"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</row>
    <row r="697" spans="2:25" ht="15" customHeight="1"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</row>
    <row r="698" spans="2:25" ht="15" customHeight="1"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</row>
    <row r="699" spans="2:25" ht="15" customHeight="1"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</row>
    <row r="700" spans="2:25" ht="15" customHeight="1"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2:25" ht="15" customHeight="1"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</row>
    <row r="702" spans="2:25" ht="15" customHeight="1"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</row>
    <row r="703" spans="2:25" ht="15" customHeight="1">
      <c r="K703" s="87"/>
      <c r="L703" s="87"/>
      <c r="M703" s="87" t="s">
        <v>299</v>
      </c>
      <c r="N703" s="87" t="s">
        <v>300</v>
      </c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</row>
    <row r="704" spans="2:25" ht="15" customHeight="1">
      <c r="K704" s="87"/>
      <c r="L704" s="88" t="s">
        <v>6</v>
      </c>
      <c r="M704" s="89">
        <v>0.75903614457831325</v>
      </c>
      <c r="N704" s="90">
        <v>0.91249999999999998</v>
      </c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</row>
    <row r="705" spans="2:25" ht="15" customHeight="1">
      <c r="K705" s="87"/>
      <c r="L705" s="91" t="s">
        <v>7</v>
      </c>
      <c r="M705" s="92">
        <v>0.80769230769230771</v>
      </c>
      <c r="N705" s="93">
        <v>0.84</v>
      </c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</row>
    <row r="706" spans="2:25" ht="15" customHeight="1">
      <c r="K706" s="87"/>
      <c r="L706" s="91" t="s">
        <v>8</v>
      </c>
      <c r="M706" s="92">
        <v>0.63157894736842102</v>
      </c>
      <c r="N706" s="93">
        <v>0.9</v>
      </c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</row>
    <row r="707" spans="2:25" ht="15" customHeight="1"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</row>
    <row r="708" spans="2:25" ht="15" customHeight="1"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</row>
    <row r="709" spans="2:25" ht="15" customHeight="1"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</row>
    <row r="710" spans="2:25" ht="15" customHeight="1"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</row>
    <row r="711" spans="2:25" ht="15" customHeight="1"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</row>
    <row r="712" spans="2:25" ht="15" customHeight="1"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</row>
    <row r="713" spans="2:25" ht="15" customHeight="1"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</row>
    <row r="714" spans="2:25" ht="15" customHeight="1"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</row>
    <row r="715" spans="2:25" ht="15" customHeight="1"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</row>
    <row r="716" spans="2:25" ht="15" customHeight="1"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</row>
    <row r="717" spans="2:25" ht="15" customHeight="1"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</row>
    <row r="718" spans="2:25" ht="15" customHeight="1"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</row>
    <row r="719" spans="2:25" ht="15" customHeight="1">
      <c r="B719" s="67" t="s">
        <v>227</v>
      </c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</row>
    <row r="720" spans="2:25" ht="15" customHeight="1"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</row>
    <row r="721" spans="11:25" ht="15" customHeight="1"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</row>
    <row r="722" spans="11:25" ht="15" customHeight="1">
      <c r="K722" s="87"/>
      <c r="L722" s="119"/>
      <c r="M722" s="119"/>
      <c r="N722" s="119"/>
      <c r="O722" s="119"/>
      <c r="P722" s="119"/>
      <c r="Q722" s="119"/>
      <c r="R722" s="119"/>
      <c r="S722" s="119"/>
      <c r="T722" s="87"/>
      <c r="U722" s="87"/>
      <c r="V722" s="87"/>
      <c r="W722" s="87"/>
      <c r="X722" s="87"/>
      <c r="Y722" s="87"/>
    </row>
    <row r="723" spans="11:25" ht="15" customHeight="1">
      <c r="K723" s="87"/>
      <c r="L723" s="87"/>
      <c r="M723" s="87" t="s">
        <v>220</v>
      </c>
      <c r="N723" s="87"/>
      <c r="O723" s="87"/>
      <c r="P723" s="87"/>
      <c r="Q723" s="87"/>
      <c r="R723" s="87"/>
      <c r="S723" s="119"/>
      <c r="T723" s="87"/>
      <c r="U723" s="87"/>
      <c r="V723" s="87"/>
      <c r="W723" s="87"/>
      <c r="X723" s="87"/>
      <c r="Y723" s="87"/>
    </row>
    <row r="724" spans="11:25" ht="15" customHeight="1">
      <c r="K724" s="87"/>
      <c r="L724" s="87"/>
      <c r="M724" s="87" t="s">
        <v>25</v>
      </c>
      <c r="N724" s="344" t="s">
        <v>26</v>
      </c>
      <c r="O724" s="344"/>
      <c r="P724" s="344"/>
      <c r="Q724" s="344"/>
      <c r="R724" s="344"/>
      <c r="S724" s="119"/>
      <c r="T724" s="87"/>
      <c r="U724" s="87"/>
      <c r="V724" s="87"/>
      <c r="W724" s="87"/>
      <c r="X724" s="87"/>
      <c r="Y724" s="87"/>
    </row>
    <row r="725" spans="11:25" ht="15" customHeight="1">
      <c r="K725" s="87"/>
      <c r="L725" s="87"/>
      <c r="M725" s="120"/>
      <c r="N725" s="87" t="s">
        <v>321</v>
      </c>
      <c r="O725" s="87" t="s">
        <v>322</v>
      </c>
      <c r="P725" s="87" t="s">
        <v>323</v>
      </c>
      <c r="Q725" s="87" t="s">
        <v>324</v>
      </c>
      <c r="R725" s="87" t="s">
        <v>46</v>
      </c>
      <c r="S725" s="119"/>
      <c r="T725" s="87"/>
      <c r="U725" s="87"/>
      <c r="V725" s="87"/>
      <c r="W725" s="87"/>
      <c r="X725" s="87"/>
      <c r="Y725" s="87"/>
    </row>
    <row r="726" spans="11:25" ht="15" customHeight="1">
      <c r="K726" s="87"/>
      <c r="L726" s="88" t="s">
        <v>6</v>
      </c>
      <c r="M726" s="89">
        <v>0.47619047619047622</v>
      </c>
      <c r="N726" s="89">
        <v>0.14285714285714288</v>
      </c>
      <c r="O726" s="89">
        <v>5.9523809523809527E-2</v>
      </c>
      <c r="P726" s="89">
        <v>0.23809523809523811</v>
      </c>
      <c r="Q726" s="89">
        <v>4.7619047619047616E-2</v>
      </c>
      <c r="R726" s="89">
        <v>3.5714285714285719E-2</v>
      </c>
      <c r="S726" s="119"/>
      <c r="T726" s="87"/>
      <c r="U726" s="87"/>
      <c r="V726" s="87"/>
      <c r="W726" s="87"/>
      <c r="X726" s="87"/>
      <c r="Y726" s="87"/>
    </row>
    <row r="727" spans="11:25" ht="15" customHeight="1">
      <c r="K727" s="87"/>
      <c r="L727" s="91" t="s">
        <v>7</v>
      </c>
      <c r="M727" s="92">
        <v>0.30769230769230771</v>
      </c>
      <c r="N727" s="92">
        <v>0.23076923076923075</v>
      </c>
      <c r="O727" s="92">
        <v>7.6923076923076927E-2</v>
      </c>
      <c r="P727" s="92">
        <v>0.19230769230769229</v>
      </c>
      <c r="Q727" s="92">
        <v>7.6923076923076927E-2</v>
      </c>
      <c r="R727" s="92">
        <v>0.11538461538461538</v>
      </c>
      <c r="S727" s="119"/>
      <c r="T727" s="87"/>
      <c r="U727" s="87"/>
      <c r="V727" s="87"/>
      <c r="W727" s="87"/>
      <c r="X727" s="87"/>
      <c r="Y727" s="87"/>
    </row>
    <row r="728" spans="11:25" ht="15" customHeight="1">
      <c r="K728" s="87"/>
      <c r="L728" s="91" t="s">
        <v>8</v>
      </c>
      <c r="M728" s="92">
        <v>0.45</v>
      </c>
      <c r="N728" s="92">
        <v>0.25</v>
      </c>
      <c r="O728" s="92">
        <v>0.15</v>
      </c>
      <c r="P728" s="92">
        <v>0.15</v>
      </c>
      <c r="Q728" s="92">
        <v>0</v>
      </c>
      <c r="R728" s="92">
        <v>0</v>
      </c>
      <c r="S728" s="119"/>
      <c r="T728" s="87"/>
      <c r="U728" s="87"/>
      <c r="V728" s="87"/>
      <c r="W728" s="87"/>
      <c r="X728" s="87"/>
      <c r="Y728" s="87"/>
    </row>
    <row r="729" spans="11:25" ht="15" customHeight="1">
      <c r="K729" s="87"/>
      <c r="L729" s="87"/>
      <c r="M729" s="87"/>
      <c r="N729" s="87"/>
      <c r="O729" s="87"/>
      <c r="P729" s="87"/>
      <c r="Q729" s="87"/>
      <c r="R729" s="87"/>
      <c r="S729" s="119"/>
      <c r="T729" s="87"/>
      <c r="U729" s="87"/>
      <c r="V729" s="87"/>
      <c r="W729" s="87"/>
      <c r="X729" s="87"/>
      <c r="Y729" s="87"/>
    </row>
    <row r="730" spans="11:25" ht="15" customHeight="1"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</row>
    <row r="731" spans="11:25" ht="15" customHeight="1"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</row>
    <row r="732" spans="11:25" ht="15" customHeight="1"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</row>
    <row r="733" spans="11:25" ht="15" customHeight="1"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</row>
    <row r="734" spans="11:25" ht="15" customHeight="1"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1:25" ht="15" customHeight="1"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</row>
    <row r="736" spans="11:25" ht="15" customHeight="1"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</row>
    <row r="737" spans="2:25" ht="15" customHeight="1"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</row>
    <row r="738" spans="2:25" ht="15" customHeight="1"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</row>
    <row r="739" spans="2:25" ht="15" customHeight="1"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</row>
    <row r="740" spans="2:25" ht="15" customHeight="1"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</row>
    <row r="741" spans="2:25" ht="15" customHeight="1"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</row>
    <row r="742" spans="2:25" ht="15" customHeight="1"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</row>
    <row r="743" spans="2:25" ht="15" customHeight="1">
      <c r="K743" s="87"/>
      <c r="L743" s="87"/>
      <c r="M743" s="87" t="s">
        <v>228</v>
      </c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</row>
    <row r="744" spans="2:25" ht="15" customHeight="1">
      <c r="K744" s="87"/>
      <c r="L744" s="87"/>
      <c r="M744" s="87" t="s">
        <v>25</v>
      </c>
      <c r="N744" s="344" t="s">
        <v>26</v>
      </c>
      <c r="O744" s="344"/>
      <c r="P744" s="344"/>
      <c r="Q744" s="87"/>
      <c r="R744" s="87"/>
      <c r="S744" s="87"/>
      <c r="T744" s="87"/>
      <c r="U744" s="87"/>
      <c r="V744" s="87"/>
      <c r="W744" s="87"/>
      <c r="X744" s="87"/>
      <c r="Y744" s="87"/>
    </row>
    <row r="745" spans="2:25" ht="15" customHeight="1">
      <c r="K745" s="87"/>
      <c r="L745" s="87"/>
      <c r="M745" s="120"/>
      <c r="N745" s="87" t="s">
        <v>325</v>
      </c>
      <c r="O745" s="87" t="s">
        <v>326</v>
      </c>
      <c r="P745" s="87" t="s">
        <v>231</v>
      </c>
      <c r="Q745" s="87"/>
      <c r="R745" s="87"/>
      <c r="S745" s="87"/>
      <c r="T745" s="87"/>
      <c r="U745" s="87"/>
      <c r="V745" s="87"/>
      <c r="W745" s="87"/>
      <c r="X745" s="87"/>
      <c r="Y745" s="87"/>
    </row>
    <row r="746" spans="2:25" ht="24" customHeight="1">
      <c r="B746" s="59" t="s">
        <v>278</v>
      </c>
      <c r="K746" s="87"/>
      <c r="L746" s="88" t="s">
        <v>6</v>
      </c>
      <c r="M746" s="89">
        <v>0.60714285714285721</v>
      </c>
      <c r="N746" s="89">
        <v>0.15476190476190477</v>
      </c>
      <c r="O746" s="89">
        <v>0.14285714285714288</v>
      </c>
      <c r="P746" s="90">
        <v>9.5238095238095233E-2</v>
      </c>
      <c r="Q746" s="87"/>
      <c r="R746" s="87"/>
      <c r="S746" s="87"/>
      <c r="T746" s="87"/>
      <c r="U746" s="87"/>
      <c r="V746" s="87"/>
      <c r="W746" s="87"/>
      <c r="X746" s="87"/>
      <c r="Y746" s="87"/>
    </row>
    <row r="747" spans="2:25" ht="21.75" customHeight="1">
      <c r="B747" s="67" t="s">
        <v>302</v>
      </c>
      <c r="K747" s="87"/>
      <c r="L747" s="91" t="s">
        <v>7</v>
      </c>
      <c r="M747" s="92">
        <v>0.69230769230769229</v>
      </c>
      <c r="N747" s="92">
        <v>0.15384615384615385</v>
      </c>
      <c r="O747" s="92">
        <v>0.15384615384615385</v>
      </c>
      <c r="P747" s="93">
        <v>0</v>
      </c>
      <c r="Q747" s="87"/>
      <c r="R747" s="87"/>
      <c r="S747" s="87"/>
      <c r="T747" s="87"/>
      <c r="U747" s="87"/>
      <c r="V747" s="87"/>
      <c r="W747" s="87"/>
      <c r="X747" s="87"/>
      <c r="Y747" s="87"/>
    </row>
    <row r="748" spans="2:25" ht="15" customHeight="1">
      <c r="K748" s="87"/>
      <c r="L748" s="91" t="s">
        <v>8</v>
      </c>
      <c r="M748" s="92">
        <v>0.8</v>
      </c>
      <c r="N748" s="92">
        <v>0.1</v>
      </c>
      <c r="O748" s="92">
        <v>0.1</v>
      </c>
      <c r="P748" s="93">
        <v>0</v>
      </c>
      <c r="Q748" s="87"/>
      <c r="R748" s="87"/>
      <c r="S748" s="87"/>
      <c r="T748" s="87"/>
      <c r="U748" s="87"/>
      <c r="V748" s="87"/>
      <c r="W748" s="87"/>
      <c r="X748" s="87"/>
      <c r="Y748" s="87"/>
    </row>
    <row r="749" spans="2:25" ht="15" customHeight="1"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</row>
    <row r="750" spans="2:25" ht="15" customHeight="1"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</row>
    <row r="751" spans="2:25" ht="15" customHeight="1"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</row>
    <row r="752" spans="2:25" ht="15" customHeight="1"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</row>
    <row r="753" spans="11:25" ht="15" customHeight="1"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</row>
    <row r="754" spans="11:25" ht="15" customHeight="1"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</row>
    <row r="755" spans="11:25" ht="15" customHeight="1"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</row>
    <row r="756" spans="11:25" ht="15" customHeight="1"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</row>
    <row r="757" spans="11:25" ht="15" customHeight="1"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</row>
    <row r="758" spans="11:25" ht="15" customHeight="1"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</row>
    <row r="759" spans="11:25" ht="15" customHeight="1"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</row>
    <row r="760" spans="11:25" ht="15" customHeight="1"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</row>
    <row r="761" spans="11:25" ht="15" customHeight="1"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</row>
    <row r="762" spans="11:25" ht="15" customHeight="1"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</row>
    <row r="763" spans="11:25" ht="15" customHeight="1"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</row>
    <row r="764" spans="11:25" ht="15" customHeight="1"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</row>
    <row r="765" spans="11:25" ht="15" customHeight="1"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</row>
    <row r="766" spans="11:25" ht="15" customHeight="1">
      <c r="K766" s="87"/>
      <c r="L766" s="87"/>
      <c r="M766" s="87"/>
      <c r="N766" s="87" t="s">
        <v>233</v>
      </c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</row>
    <row r="767" spans="11:25" ht="15" customHeight="1"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</row>
    <row r="768" spans="11:25" ht="15" customHeight="1">
      <c r="K768" s="87"/>
      <c r="L768" s="87"/>
      <c r="M768" s="87"/>
      <c r="N768" s="87" t="s">
        <v>234</v>
      </c>
      <c r="O768" s="87" t="s">
        <v>235</v>
      </c>
      <c r="P768" s="87" t="s">
        <v>236</v>
      </c>
      <c r="Q768" s="87" t="s">
        <v>237</v>
      </c>
      <c r="R768" s="87"/>
      <c r="S768" s="87"/>
      <c r="T768" s="87"/>
      <c r="U768" s="87"/>
      <c r="V768" s="87"/>
      <c r="W768" s="87"/>
      <c r="X768" s="87"/>
      <c r="Y768" s="87"/>
    </row>
    <row r="769" spans="2:25" ht="15" customHeight="1">
      <c r="B769" s="67" t="s">
        <v>238</v>
      </c>
      <c r="K769" s="87"/>
      <c r="L769" s="87"/>
      <c r="M769" s="88" t="s">
        <v>6</v>
      </c>
      <c r="N769" s="89">
        <v>0.57142857142857151</v>
      </c>
      <c r="O769" s="89">
        <v>0.42857142857142855</v>
      </c>
      <c r="P769" s="89">
        <v>0</v>
      </c>
      <c r="Q769" s="90">
        <v>0</v>
      </c>
      <c r="R769" s="87"/>
      <c r="S769" s="87"/>
      <c r="T769" s="87"/>
      <c r="U769" s="87"/>
      <c r="V769" s="87"/>
      <c r="W769" s="87"/>
      <c r="X769" s="87"/>
      <c r="Y769" s="87"/>
    </row>
    <row r="770" spans="2:25" ht="15" customHeight="1">
      <c r="K770" s="87"/>
      <c r="L770" s="87"/>
      <c r="M770" s="91" t="s">
        <v>7</v>
      </c>
      <c r="N770" s="92">
        <v>0.61538461538461542</v>
      </c>
      <c r="O770" s="92">
        <v>0.34615384615384615</v>
      </c>
      <c r="P770" s="92">
        <v>3.8461538461538464E-2</v>
      </c>
      <c r="Q770" s="93">
        <v>0</v>
      </c>
      <c r="R770" s="87"/>
      <c r="S770" s="87"/>
      <c r="T770" s="87"/>
      <c r="U770" s="87"/>
      <c r="V770" s="87"/>
      <c r="W770" s="87"/>
      <c r="X770" s="87"/>
      <c r="Y770" s="87"/>
    </row>
    <row r="771" spans="2:25" ht="15" customHeight="1">
      <c r="K771" s="87"/>
      <c r="L771" s="87"/>
      <c r="M771" s="91" t="s">
        <v>8</v>
      </c>
      <c r="N771" s="92">
        <v>0.45</v>
      </c>
      <c r="O771" s="92">
        <v>0.5</v>
      </c>
      <c r="P771" s="92">
        <v>0.05</v>
      </c>
      <c r="Q771" s="93">
        <v>0</v>
      </c>
      <c r="R771" s="87"/>
      <c r="S771" s="87"/>
      <c r="T771" s="87"/>
      <c r="U771" s="87"/>
      <c r="V771" s="87"/>
      <c r="W771" s="87"/>
      <c r="X771" s="87"/>
      <c r="Y771" s="87"/>
    </row>
    <row r="772" spans="2:25" ht="15" customHeight="1"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</row>
    <row r="773" spans="2:25" ht="15" customHeight="1"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</row>
    <row r="774" spans="2:25" ht="15" customHeight="1"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</row>
    <row r="775" spans="2:25" ht="15" customHeight="1"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</row>
    <row r="776" spans="2:25" ht="15" customHeight="1"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</row>
    <row r="777" spans="2:25" ht="15" customHeight="1"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</row>
    <row r="778" spans="2:25" ht="15" customHeight="1"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</row>
    <row r="779" spans="2:25" ht="15" customHeight="1"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</row>
    <row r="780" spans="2:25" ht="15" customHeight="1"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</row>
    <row r="781" spans="2:25" ht="15" customHeight="1"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</row>
    <row r="782" spans="2:25" ht="15" customHeight="1"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</row>
    <row r="783" spans="2:25" ht="15" customHeight="1"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</row>
    <row r="784" spans="2:25" ht="15" customHeight="1"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</row>
    <row r="785" spans="11:25" ht="15" customHeight="1"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</row>
    <row r="786" spans="11:25" ht="15" customHeight="1"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</row>
    <row r="787" spans="11:25" ht="15" customHeight="1"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</row>
    <row r="788" spans="11:25" ht="15" customHeight="1">
      <c r="K788" s="87"/>
      <c r="L788" s="87"/>
      <c r="M788" s="87"/>
      <c r="N788" s="87" t="s">
        <v>304</v>
      </c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</row>
    <row r="789" spans="11:25" ht="15" customHeight="1"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</row>
    <row r="790" spans="11:25" ht="15" customHeight="1">
      <c r="K790" s="87"/>
      <c r="L790" s="87"/>
      <c r="M790" s="87"/>
      <c r="N790" s="87" t="s">
        <v>305</v>
      </c>
      <c r="O790" s="87" t="s">
        <v>306</v>
      </c>
      <c r="P790" s="87" t="s">
        <v>307</v>
      </c>
      <c r="Q790" s="87" t="s">
        <v>308</v>
      </c>
      <c r="R790" s="87" t="s">
        <v>309</v>
      </c>
      <c r="S790" s="87"/>
      <c r="T790" s="87"/>
      <c r="U790" s="87"/>
      <c r="V790" s="87"/>
      <c r="W790" s="87"/>
      <c r="X790" s="87"/>
      <c r="Y790" s="87"/>
    </row>
    <row r="791" spans="11:25" ht="15" customHeight="1">
      <c r="K791" s="87"/>
      <c r="L791" s="87"/>
      <c r="M791" s="96" t="s">
        <v>6</v>
      </c>
      <c r="N791" s="97">
        <v>0.37349397590361449</v>
      </c>
      <c r="O791" s="97">
        <v>7.2289156626506021E-2</v>
      </c>
      <c r="P791" s="97">
        <v>7.2289156626506021E-2</v>
      </c>
      <c r="Q791" s="97">
        <v>0.27710843373493976</v>
      </c>
      <c r="R791" s="97">
        <v>0.20481927710843373</v>
      </c>
      <c r="S791" s="87"/>
      <c r="T791" s="87"/>
      <c r="U791" s="87"/>
      <c r="V791" s="87"/>
      <c r="W791" s="87"/>
      <c r="X791" s="87"/>
      <c r="Y791" s="87"/>
    </row>
    <row r="792" spans="11:25" ht="15" customHeight="1">
      <c r="K792" s="87"/>
      <c r="L792" s="87"/>
      <c r="M792" s="96" t="s">
        <v>7</v>
      </c>
      <c r="N792" s="97">
        <v>0.42307692307692307</v>
      </c>
      <c r="O792" s="97">
        <v>7.6923076923076927E-2</v>
      </c>
      <c r="P792" s="97">
        <v>7.6923076923076927E-2</v>
      </c>
      <c r="Q792" s="97">
        <v>0.26923076923076922</v>
      </c>
      <c r="R792" s="97">
        <v>0.15384615384615385</v>
      </c>
      <c r="S792" s="87"/>
      <c r="T792" s="87"/>
      <c r="U792" s="87"/>
      <c r="V792" s="87"/>
      <c r="W792" s="87"/>
      <c r="X792" s="87"/>
      <c r="Y792" s="87"/>
    </row>
    <row r="793" spans="11:25" ht="15" customHeight="1">
      <c r="K793" s="87"/>
      <c r="L793" s="87"/>
      <c r="M793" s="96" t="s">
        <v>8</v>
      </c>
      <c r="N793" s="97">
        <v>0.3</v>
      </c>
      <c r="O793" s="97">
        <v>0.1</v>
      </c>
      <c r="P793" s="97">
        <v>0.2</v>
      </c>
      <c r="Q793" s="97">
        <v>0.25</v>
      </c>
      <c r="R793" s="97">
        <v>0.15</v>
      </c>
      <c r="S793" s="87"/>
      <c r="T793" s="87"/>
      <c r="U793" s="87"/>
      <c r="V793" s="87"/>
      <c r="W793" s="87"/>
      <c r="X793" s="87"/>
      <c r="Y793" s="87"/>
    </row>
    <row r="794" spans="11:25" ht="15" customHeight="1"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</row>
    <row r="795" spans="11:25" ht="15" customHeight="1"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</row>
    <row r="796" spans="11:25" ht="15" customHeight="1"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</row>
    <row r="797" spans="11:25" ht="15" customHeight="1"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</row>
    <row r="798" spans="11:25" ht="15" customHeight="1"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</row>
    <row r="799" spans="11:25" ht="15" customHeight="1"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</row>
    <row r="800" spans="11:25" ht="15" customHeight="1"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</row>
    <row r="801" spans="11:25" ht="15" customHeight="1"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</row>
    <row r="802" spans="11:25" ht="15" customHeight="1"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</row>
    <row r="803" spans="11:25" ht="15" customHeight="1"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</row>
    <row r="804" spans="11:25" ht="15" customHeight="1"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</row>
    <row r="805" spans="11:25" ht="15" customHeight="1"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</row>
    <row r="806" spans="11:25" ht="15" customHeight="1"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</row>
    <row r="807" spans="11:25" ht="15" customHeight="1"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</row>
    <row r="808" spans="11:25" ht="15" customHeight="1"/>
    <row r="809" spans="11:25" ht="15" customHeight="1"/>
    <row r="810" spans="11:25" ht="15" customHeight="1"/>
    <row r="811" spans="11:25" ht="15" customHeight="1"/>
    <row r="812" spans="11:25" ht="15" customHeight="1"/>
    <row r="813" spans="11:25" ht="15" customHeight="1"/>
    <row r="814" spans="11:25" ht="15" customHeight="1"/>
    <row r="815" spans="11:25" ht="15" customHeight="1"/>
    <row r="816" spans="11:25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</sheetData>
  <mergeCells count="9">
    <mergeCell ref="Q176:R176"/>
    <mergeCell ref="B1:S1"/>
    <mergeCell ref="N724:R724"/>
    <mergeCell ref="N744:P744"/>
    <mergeCell ref="R469:AF469"/>
    <mergeCell ref="Q177:R177"/>
    <mergeCell ref="T178:U178"/>
    <mergeCell ref="V178:W178"/>
    <mergeCell ref="X178:Y17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showGridLines="0" zoomScale="80" zoomScaleNormal="80" workbookViewId="0">
      <selection activeCell="V121" sqref="V121"/>
    </sheetView>
  </sheetViews>
  <sheetFormatPr defaultColWidth="9.140625" defaultRowHeight="15"/>
  <cols>
    <col min="1" max="1" width="9.140625" style="149"/>
    <col min="2" max="2" width="4" style="149" customWidth="1"/>
    <col min="3" max="16384" width="9.140625" style="149"/>
  </cols>
  <sheetData>
    <row r="1" spans="1:20" s="144" customFormat="1" ht="18.75" customHeight="1">
      <c r="A1" s="146"/>
    </row>
    <row r="2" spans="1:20" s="144" customFormat="1" ht="47.25" customHeight="1">
      <c r="A2" s="168"/>
      <c r="B2" s="299" t="str">
        <f>'[1]Fitxa Tècnica'!B2:O2</f>
        <v>FACULTAT D'INFORMÀTICA DE BARCELONA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</row>
    <row r="3" spans="1:20" s="144" customFormat="1" ht="18.75" customHeight="1">
      <c r="A3" s="146"/>
    </row>
    <row r="4" spans="1:20" s="144" customFormat="1" ht="18.75" customHeight="1">
      <c r="A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20" s="144" customFormat="1" ht="33.75" customHeight="1" thickBot="1">
      <c r="A5" s="146"/>
      <c r="B5" s="169" t="s">
        <v>367</v>
      </c>
      <c r="C5" s="170"/>
      <c r="D5" s="170"/>
      <c r="E5" s="171"/>
      <c r="F5" s="171"/>
      <c r="G5" s="171"/>
      <c r="H5" s="171"/>
      <c r="I5" s="171"/>
      <c r="J5" s="170"/>
      <c r="K5" s="170"/>
      <c r="L5" s="170"/>
      <c r="M5" s="170"/>
      <c r="N5" s="170"/>
    </row>
    <row r="6" spans="1:20" s="144" customFormat="1" ht="18.75" customHeight="1">
      <c r="A6" s="146"/>
      <c r="C6" s="145"/>
    </row>
    <row r="7" spans="1:20" s="144" customFormat="1" ht="18.75" customHeight="1">
      <c r="A7" s="146"/>
      <c r="C7" s="145"/>
    </row>
    <row r="8" spans="1:20" s="144" customFormat="1" ht="18.75" customHeight="1">
      <c r="A8" s="146"/>
      <c r="C8" s="145"/>
    </row>
    <row r="9" spans="1:20" s="178" customFormat="1" ht="32.25" thickBot="1">
      <c r="A9" s="172"/>
      <c r="B9" s="173" t="s">
        <v>266</v>
      </c>
      <c r="C9" s="174"/>
      <c r="D9" s="175"/>
      <c r="E9" s="17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  <c r="R9" s="177"/>
      <c r="S9" s="177"/>
      <c r="T9" s="172"/>
    </row>
    <row r="12" spans="1:20" ht="21">
      <c r="C12" s="179" t="s">
        <v>368</v>
      </c>
    </row>
    <row r="42" spans="2:19">
      <c r="C42" s="155"/>
    </row>
    <row r="47" spans="2:19" ht="32.25" thickBot="1">
      <c r="B47" s="173" t="s">
        <v>267</v>
      </c>
      <c r="C47" s="180"/>
      <c r="D47" s="181"/>
      <c r="E47" s="181"/>
      <c r="F47" s="182"/>
      <c r="G47" s="182"/>
      <c r="H47" s="182"/>
      <c r="I47" s="176"/>
      <c r="J47" s="176"/>
      <c r="K47" s="176"/>
      <c r="L47" s="176"/>
      <c r="M47" s="176"/>
      <c r="N47" s="176"/>
      <c r="O47" s="176"/>
      <c r="P47" s="176"/>
      <c r="Q47" s="177"/>
      <c r="R47" s="177"/>
      <c r="S47" s="177"/>
    </row>
    <row r="48" spans="2:19" s="144" customFormat="1" ht="18.75" customHeight="1">
      <c r="J48" s="146"/>
      <c r="K48" s="146"/>
      <c r="L48" s="146"/>
      <c r="M48" s="146"/>
      <c r="N48" s="146"/>
      <c r="O48" s="146"/>
      <c r="P48" s="146"/>
      <c r="Q48" s="146"/>
      <c r="R48" s="146"/>
    </row>
    <row r="49" spans="3:18" s="144" customFormat="1" ht="18.75" customHeight="1">
      <c r="J49" s="146"/>
      <c r="K49" s="146"/>
      <c r="L49" s="146"/>
      <c r="M49" s="146"/>
      <c r="N49" s="146"/>
      <c r="O49" s="146"/>
      <c r="P49" s="146"/>
      <c r="Q49" s="146"/>
      <c r="R49" s="146"/>
    </row>
    <row r="50" spans="3:18" s="144" customFormat="1" ht="18.75" customHeight="1">
      <c r="C50" s="183" t="s">
        <v>268</v>
      </c>
      <c r="D50" s="184"/>
      <c r="E50" s="184"/>
      <c r="F50" s="185"/>
      <c r="G50" s="185"/>
      <c r="H50" s="185"/>
      <c r="I50" s="185"/>
      <c r="J50" s="185"/>
      <c r="K50" s="185"/>
      <c r="L50" s="185"/>
      <c r="M50" s="185"/>
      <c r="N50" s="146"/>
      <c r="O50" s="146"/>
      <c r="P50" s="146"/>
      <c r="Q50" s="146"/>
      <c r="R50" s="146"/>
    </row>
    <row r="51" spans="3:18" s="144" customFormat="1" ht="18.75" customHeight="1">
      <c r="C51" s="183"/>
      <c r="D51" s="184"/>
      <c r="E51" s="184"/>
      <c r="F51" s="185"/>
      <c r="G51" s="185"/>
      <c r="H51" s="185"/>
      <c r="I51" s="185"/>
      <c r="J51" s="185"/>
      <c r="K51" s="185"/>
      <c r="L51" s="185"/>
      <c r="M51" s="185"/>
      <c r="N51" s="146"/>
      <c r="O51" s="146"/>
      <c r="P51" s="146"/>
      <c r="Q51" s="146"/>
      <c r="R51" s="146"/>
    </row>
    <row r="52" spans="3:18" s="144" customFormat="1" ht="18.75" customHeight="1">
      <c r="C52" s="183"/>
      <c r="D52" s="184"/>
      <c r="E52" s="184"/>
      <c r="F52" s="185"/>
      <c r="G52" s="185"/>
      <c r="H52" s="185"/>
      <c r="I52" s="185"/>
      <c r="J52" s="185"/>
      <c r="K52" s="185"/>
      <c r="L52" s="185"/>
      <c r="M52" s="185"/>
      <c r="N52" s="146"/>
      <c r="O52" s="146"/>
      <c r="P52" s="146"/>
      <c r="Q52" s="146"/>
      <c r="R52" s="146"/>
    </row>
    <row r="54" spans="3:18" ht="21">
      <c r="C54" s="179" t="s">
        <v>369</v>
      </c>
    </row>
    <row r="85" spans="3:18">
      <c r="C85" s="155"/>
    </row>
    <row r="90" spans="3:18" s="144" customFormat="1" ht="18.75" customHeight="1">
      <c r="C90" s="183" t="s">
        <v>269</v>
      </c>
      <c r="D90" s="184"/>
      <c r="E90" s="184"/>
      <c r="F90" s="185"/>
      <c r="G90" s="185"/>
      <c r="H90" s="185"/>
      <c r="I90" s="185"/>
      <c r="J90" s="185"/>
      <c r="K90" s="185"/>
      <c r="L90" s="185"/>
      <c r="M90" s="185"/>
      <c r="N90" s="146"/>
      <c r="O90" s="146"/>
      <c r="P90" s="146"/>
      <c r="Q90" s="146"/>
      <c r="R90" s="146"/>
    </row>
    <row r="93" spans="3:18" ht="21">
      <c r="C93" s="179" t="s">
        <v>370</v>
      </c>
    </row>
    <row r="115" spans="3:3">
      <c r="C115" s="155"/>
    </row>
    <row r="141" spans="3:3" ht="21">
      <c r="C141" s="179" t="s">
        <v>54</v>
      </c>
    </row>
    <row r="173" spans="3:3">
      <c r="C173" s="155"/>
    </row>
    <row r="176" spans="3:3" ht="21">
      <c r="C176" s="179" t="s">
        <v>83</v>
      </c>
    </row>
    <row r="177" spans="3:3">
      <c r="C177" s="186" t="s">
        <v>371</v>
      </c>
    </row>
    <row r="206" spans="3:9">
      <c r="C206" s="155"/>
      <c r="I206" s="187"/>
    </row>
    <row r="210" spans="3:3" ht="21">
      <c r="C210" s="183" t="s">
        <v>271</v>
      </c>
    </row>
    <row r="211" spans="3:3">
      <c r="C211" s="149" t="s">
        <v>372</v>
      </c>
    </row>
    <row r="244" spans="2:18">
      <c r="C244" s="188"/>
    </row>
    <row r="248" spans="2:18" ht="32.25" thickBot="1">
      <c r="B248" s="189" t="s">
        <v>273</v>
      </c>
      <c r="C248" s="180"/>
      <c r="D248" s="181"/>
      <c r="E248" s="181"/>
      <c r="F248" s="182"/>
      <c r="G248" s="182"/>
      <c r="H248" s="182"/>
      <c r="I248" s="182"/>
      <c r="J248" s="182"/>
      <c r="K248" s="182"/>
      <c r="L248" s="182"/>
      <c r="M248" s="182"/>
      <c r="N248" s="185"/>
      <c r="O248" s="185"/>
      <c r="P248" s="185"/>
    </row>
    <row r="249" spans="2:18" s="144" customFormat="1" ht="18.75" customHeight="1">
      <c r="C249" s="190" t="s">
        <v>274</v>
      </c>
      <c r="J249" s="146"/>
      <c r="K249" s="146"/>
      <c r="L249" s="146"/>
      <c r="M249" s="146"/>
      <c r="N249" s="146"/>
      <c r="O249" s="146"/>
      <c r="P249" s="146"/>
      <c r="Q249" s="146"/>
      <c r="R249" s="146"/>
    </row>
    <row r="250" spans="2:18" s="144" customFormat="1" ht="18.75" customHeight="1">
      <c r="C250" s="190"/>
      <c r="J250" s="146"/>
      <c r="K250" s="146"/>
      <c r="L250" s="146"/>
      <c r="M250" s="146"/>
      <c r="N250" s="146"/>
      <c r="O250" s="146"/>
      <c r="P250" s="146"/>
      <c r="Q250" s="146"/>
      <c r="R250" s="146"/>
    </row>
    <row r="251" spans="2:18" s="144" customFormat="1" ht="18.75" customHeight="1">
      <c r="C251" s="190"/>
      <c r="J251" s="146"/>
      <c r="K251" s="146"/>
      <c r="L251" s="146"/>
      <c r="M251" s="146"/>
      <c r="N251" s="146"/>
      <c r="O251" s="146"/>
      <c r="P251" s="146"/>
      <c r="Q251" s="146"/>
      <c r="R251" s="146"/>
    </row>
    <row r="252" spans="2:18" ht="21">
      <c r="C252" s="179" t="s">
        <v>373</v>
      </c>
    </row>
    <row r="283" spans="2:18">
      <c r="C283" s="155"/>
    </row>
    <row r="286" spans="2:18" ht="32.25" thickBot="1">
      <c r="B286" s="189" t="s">
        <v>277</v>
      </c>
      <c r="C286" s="180"/>
      <c r="D286" s="181"/>
      <c r="E286" s="181"/>
      <c r="F286" s="182"/>
      <c r="G286" s="182"/>
      <c r="H286" s="182"/>
      <c r="I286" s="182"/>
      <c r="J286" s="182"/>
      <c r="K286" s="182"/>
      <c r="L286" s="182"/>
      <c r="M286" s="182"/>
      <c r="N286" s="185"/>
      <c r="O286" s="185"/>
      <c r="P286" s="185"/>
    </row>
    <row r="287" spans="2:18" s="144" customFormat="1" ht="18.75" customHeight="1">
      <c r="C287" s="190"/>
      <c r="J287" s="146"/>
      <c r="K287" s="146"/>
      <c r="L287" s="146"/>
      <c r="M287" s="146"/>
      <c r="N287" s="146"/>
      <c r="O287" s="146"/>
      <c r="P287" s="146"/>
      <c r="Q287" s="146"/>
      <c r="R287" s="146"/>
    </row>
    <row r="288" spans="2:18" s="144" customFormat="1" ht="18.75" customHeight="1">
      <c r="C288" s="190"/>
      <c r="J288" s="146"/>
      <c r="K288" s="146"/>
      <c r="L288" s="146"/>
      <c r="M288" s="146"/>
      <c r="N288" s="146"/>
      <c r="O288" s="146"/>
      <c r="P288" s="146"/>
      <c r="Q288" s="146"/>
      <c r="R288" s="146"/>
    </row>
    <row r="291" spans="3:3" ht="21">
      <c r="C291" s="179" t="s">
        <v>227</v>
      </c>
    </row>
    <row r="323" spans="3:3">
      <c r="C323" s="155">
        <f>C42</f>
        <v>0</v>
      </c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213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showGridLines="0" topLeftCell="A97" zoomScale="80" zoomScaleNormal="80" workbookViewId="0">
      <selection activeCell="C127" sqref="C127"/>
    </sheetView>
  </sheetViews>
  <sheetFormatPr defaultColWidth="9.140625" defaultRowHeight="15"/>
  <cols>
    <col min="1" max="1" width="3.140625" style="149" customWidth="1"/>
    <col min="2" max="2" width="27.85546875" style="149" customWidth="1"/>
    <col min="3" max="3" width="9.140625" style="149"/>
    <col min="4" max="4" width="10" style="149" customWidth="1"/>
    <col min="5" max="5" width="9.140625" style="149"/>
    <col min="6" max="6" width="9.140625" style="149" customWidth="1"/>
    <col min="7" max="7" width="9.7109375" style="149" bestFit="1" customWidth="1"/>
    <col min="8" max="16384" width="9.140625" style="149"/>
  </cols>
  <sheetData>
    <row r="1" spans="1:20" s="144" customFormat="1" ht="47.25" customHeight="1">
      <c r="A1" s="168"/>
      <c r="B1" s="299" t="s">
        <v>374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191"/>
      <c r="P1" s="168"/>
      <c r="Q1" s="168"/>
      <c r="R1" s="168"/>
      <c r="S1" s="168"/>
      <c r="T1" s="192"/>
    </row>
    <row r="2" spans="1:20" s="144" customFormat="1" ht="18.75" customHeight="1">
      <c r="A2" s="146"/>
    </row>
    <row r="3" spans="1:20" s="144" customFormat="1" ht="18.75" customHeight="1">
      <c r="A3" s="146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20" s="144" customFormat="1" ht="33.75" customHeight="1" thickBot="1">
      <c r="A4" s="146"/>
      <c r="B4" s="169" t="s">
        <v>265</v>
      </c>
      <c r="C4" s="170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9" spans="1:20" ht="18.75">
      <c r="B9" s="193" t="s">
        <v>375</v>
      </c>
    </row>
    <row r="11" spans="1:20" ht="15.75">
      <c r="B11" s="194" t="s">
        <v>10</v>
      </c>
      <c r="E11" s="195" t="s">
        <v>376</v>
      </c>
    </row>
    <row r="12" spans="1:20">
      <c r="M12" s="355" t="s">
        <v>377</v>
      </c>
      <c r="N12" s="355"/>
      <c r="O12" s="355" t="s">
        <v>378</v>
      </c>
      <c r="P12" s="355"/>
      <c r="Q12" s="355" t="s">
        <v>379</v>
      </c>
      <c r="R12" s="355"/>
    </row>
    <row r="13" spans="1:20" ht="22.5">
      <c r="M13" s="196" t="s">
        <v>4</v>
      </c>
      <c r="N13" s="197" t="s">
        <v>5</v>
      </c>
      <c r="O13" s="196" t="s">
        <v>4</v>
      </c>
      <c r="P13" s="197" t="s">
        <v>5</v>
      </c>
      <c r="Q13" s="196" t="s">
        <v>4</v>
      </c>
      <c r="R13" s="197" t="s">
        <v>5</v>
      </c>
    </row>
    <row r="14" spans="1:20">
      <c r="M14" s="198">
        <v>103</v>
      </c>
      <c r="N14" s="199">
        <v>0.95370370370370372</v>
      </c>
      <c r="O14" s="198">
        <v>4</v>
      </c>
      <c r="P14" s="199">
        <v>3.7037037037037035E-2</v>
      </c>
      <c r="Q14" s="198">
        <v>1</v>
      </c>
      <c r="R14" s="199">
        <v>9.2592592592592587E-3</v>
      </c>
    </row>
    <row r="15" spans="1:20" s="200" customFormat="1" ht="30.75" customHeight="1">
      <c r="B15" s="201"/>
      <c r="C15" s="373" t="s">
        <v>422</v>
      </c>
      <c r="D15" s="374"/>
      <c r="E15" s="375"/>
      <c r="F15" s="373" t="s">
        <v>423</v>
      </c>
      <c r="G15" s="374"/>
      <c r="H15" s="375"/>
      <c r="I15" s="373" t="s">
        <v>424</v>
      </c>
      <c r="J15" s="374"/>
      <c r="K15" s="375"/>
      <c r="M15" s="198">
        <v>30</v>
      </c>
      <c r="N15" s="199">
        <v>0.967741935483871</v>
      </c>
      <c r="O15" s="198">
        <v>1</v>
      </c>
      <c r="P15" s="199">
        <v>3.2258064516129031E-2</v>
      </c>
      <c r="Q15" s="198">
        <v>0</v>
      </c>
      <c r="R15" s="199">
        <v>0</v>
      </c>
    </row>
    <row r="16" spans="1:20">
      <c r="B16" s="202"/>
      <c r="C16" s="203">
        <v>2008</v>
      </c>
      <c r="D16" s="203">
        <v>2011</v>
      </c>
      <c r="E16" s="203">
        <v>2014</v>
      </c>
      <c r="F16" s="203">
        <v>2008</v>
      </c>
      <c r="G16" s="203">
        <v>2011</v>
      </c>
      <c r="H16" s="203">
        <v>2014</v>
      </c>
      <c r="I16" s="203">
        <v>2008</v>
      </c>
      <c r="J16" s="203">
        <v>2011</v>
      </c>
      <c r="K16" s="203">
        <v>2014</v>
      </c>
      <c r="M16" s="198">
        <v>51</v>
      </c>
      <c r="N16" s="199">
        <v>1</v>
      </c>
      <c r="O16" s="198">
        <v>0</v>
      </c>
      <c r="P16" s="199">
        <v>0</v>
      </c>
      <c r="Q16" s="198">
        <v>0</v>
      </c>
      <c r="R16" s="199">
        <v>0</v>
      </c>
    </row>
    <row r="17" spans="2:19">
      <c r="B17" s="204" t="s">
        <v>379</v>
      </c>
      <c r="C17" s="205">
        <v>9.2592592592592587E-3</v>
      </c>
      <c r="D17" s="206">
        <v>0</v>
      </c>
      <c r="E17" s="206">
        <v>1.2E-2</v>
      </c>
      <c r="F17" s="205">
        <v>0</v>
      </c>
      <c r="G17" s="206">
        <v>0</v>
      </c>
      <c r="H17" s="206">
        <v>0</v>
      </c>
      <c r="I17" s="205">
        <v>0</v>
      </c>
      <c r="J17" s="206">
        <v>0</v>
      </c>
      <c r="K17" s="206">
        <v>0</v>
      </c>
      <c r="M17" s="207">
        <v>184</v>
      </c>
      <c r="N17" s="208">
        <v>0.96842105263157896</v>
      </c>
      <c r="O17" s="207">
        <v>5</v>
      </c>
      <c r="P17" s="208">
        <v>2.6315789473684209E-2</v>
      </c>
      <c r="Q17" s="207">
        <v>1</v>
      </c>
      <c r="R17" s="208">
        <v>5.263157894736842E-3</v>
      </c>
    </row>
    <row r="18" spans="2:19">
      <c r="B18" s="209" t="s">
        <v>380</v>
      </c>
      <c r="C18" s="205">
        <v>3.7037037037037035E-2</v>
      </c>
      <c r="D18" s="206">
        <v>5.8823529411764705E-2</v>
      </c>
      <c r="E18" s="206">
        <v>3.5000000000000003E-2</v>
      </c>
      <c r="F18" s="205">
        <v>3.2258064516129031E-2</v>
      </c>
      <c r="G18" s="206">
        <v>8.5106382978723402E-2</v>
      </c>
      <c r="H18" s="206">
        <v>7.6999999999999999E-2</v>
      </c>
      <c r="I18" s="205">
        <v>0</v>
      </c>
      <c r="J18" s="206">
        <v>0</v>
      </c>
      <c r="K18" s="206">
        <v>0.15</v>
      </c>
      <c r="M18" s="207">
        <v>1608</v>
      </c>
      <c r="N18" s="208">
        <v>0.94923258559622192</v>
      </c>
      <c r="O18" s="207">
        <v>65</v>
      </c>
      <c r="P18" s="208">
        <v>3.8370720188902009E-2</v>
      </c>
      <c r="Q18" s="207">
        <v>21</v>
      </c>
      <c r="R18" s="208">
        <v>1.2396694214876033E-2</v>
      </c>
    </row>
    <row r="19" spans="2:19">
      <c r="B19" s="204" t="s">
        <v>377</v>
      </c>
      <c r="C19" s="205">
        <v>0.95370370370370372</v>
      </c>
      <c r="D19" s="206">
        <v>0.94117647058823528</v>
      </c>
      <c r="E19" s="206">
        <v>0.95299999999999996</v>
      </c>
      <c r="F19" s="205">
        <v>0.967741935483871</v>
      </c>
      <c r="G19" s="206">
        <v>0.91489361702127658</v>
      </c>
      <c r="H19" s="206">
        <v>0.92300000000000004</v>
      </c>
      <c r="I19" s="205">
        <v>1</v>
      </c>
      <c r="J19" s="206">
        <v>1</v>
      </c>
      <c r="K19" s="206">
        <v>0.85</v>
      </c>
    </row>
    <row r="23" spans="2:19" ht="15.75">
      <c r="B23" s="194" t="s">
        <v>22</v>
      </c>
      <c r="G23" s="195" t="s">
        <v>376</v>
      </c>
    </row>
    <row r="27" spans="2:19" ht="15" customHeight="1">
      <c r="B27" s="367"/>
      <c r="C27" s="257">
        <v>2008</v>
      </c>
      <c r="D27" s="258"/>
      <c r="E27" s="259"/>
      <c r="F27" s="369">
        <v>2011</v>
      </c>
      <c r="G27" s="370"/>
      <c r="H27" s="371"/>
      <c r="I27" s="369">
        <v>2014</v>
      </c>
      <c r="J27" s="370"/>
      <c r="K27" s="371"/>
      <c r="M27" s="372"/>
      <c r="N27" s="372"/>
      <c r="O27" s="372"/>
      <c r="P27" s="372"/>
      <c r="Q27" s="372"/>
      <c r="R27" s="372"/>
      <c r="S27" s="372"/>
    </row>
    <row r="28" spans="2:19" ht="15" customHeight="1">
      <c r="B28" s="368"/>
      <c r="C28" s="210" t="s">
        <v>381</v>
      </c>
      <c r="D28" s="210" t="s">
        <v>382</v>
      </c>
      <c r="E28" s="210" t="s">
        <v>383</v>
      </c>
      <c r="F28" s="210" t="s">
        <v>381</v>
      </c>
      <c r="G28" s="210" t="s">
        <v>382</v>
      </c>
      <c r="H28" s="210" t="s">
        <v>383</v>
      </c>
      <c r="I28" s="210" t="s">
        <v>381</v>
      </c>
      <c r="J28" s="210" t="s">
        <v>382</v>
      </c>
      <c r="K28" s="210" t="s">
        <v>383</v>
      </c>
      <c r="M28" s="196"/>
      <c r="N28"/>
      <c r="O28"/>
      <c r="P28"/>
      <c r="Q28"/>
      <c r="R28" s="196"/>
      <c r="S28" s="196"/>
    </row>
    <row r="29" spans="2:19" ht="25.5">
      <c r="B29" s="211" t="s">
        <v>384</v>
      </c>
      <c r="C29" s="205">
        <v>1.8691588785046728E-2</v>
      </c>
      <c r="D29" s="205">
        <v>0</v>
      </c>
      <c r="E29" s="205">
        <v>1.9607843137254902E-2</v>
      </c>
      <c r="F29" s="212">
        <v>1.680672268907563E-2</v>
      </c>
      <c r="G29" s="212">
        <v>4.2553191489361701E-2</v>
      </c>
      <c r="H29" s="212">
        <v>1.8518518518518517E-2</v>
      </c>
      <c r="I29" s="212">
        <v>0</v>
      </c>
      <c r="J29" s="212">
        <v>0</v>
      </c>
      <c r="K29" s="212">
        <v>0</v>
      </c>
      <c r="M29" s="198"/>
      <c r="N29"/>
      <c r="O29"/>
      <c r="P29"/>
      <c r="Q29"/>
      <c r="R29" s="199"/>
      <c r="S29" s="199"/>
    </row>
    <row r="30" spans="2:19" ht="25.5">
      <c r="B30" s="211" t="s">
        <v>385</v>
      </c>
      <c r="C30" s="205">
        <v>9.3457943925233638E-3</v>
      </c>
      <c r="D30" s="205">
        <v>6.4516129032258063E-2</v>
      </c>
      <c r="E30" s="205">
        <v>0</v>
      </c>
      <c r="F30" s="212">
        <v>2.5210084033613446E-2</v>
      </c>
      <c r="G30" s="212">
        <v>0</v>
      </c>
      <c r="H30" s="212">
        <v>0</v>
      </c>
      <c r="I30" s="212">
        <v>5.8999999999999997E-2</v>
      </c>
      <c r="J30" s="212">
        <v>3.7999999999999999E-2</v>
      </c>
      <c r="K30" s="212">
        <v>0</v>
      </c>
      <c r="M30" s="198"/>
      <c r="N30"/>
      <c r="O30"/>
      <c r="P30"/>
      <c r="Q30"/>
      <c r="R30" s="199"/>
      <c r="S30" s="199"/>
    </row>
    <row r="31" spans="2:19" ht="25.5">
      <c r="B31" s="211" t="s">
        <v>386</v>
      </c>
      <c r="C31" s="205">
        <v>7.476635514018691E-2</v>
      </c>
      <c r="D31" s="205">
        <v>9.6774193548387094E-2</v>
      </c>
      <c r="E31" s="205">
        <v>7.8431372549019607E-2</v>
      </c>
      <c r="F31" s="212">
        <v>2.5210084033613446E-2</v>
      </c>
      <c r="G31" s="212">
        <v>6.3829787234042548E-2</v>
      </c>
      <c r="H31" s="212">
        <v>0</v>
      </c>
      <c r="I31" s="212">
        <v>2.4E-2</v>
      </c>
      <c r="J31" s="212">
        <v>0</v>
      </c>
      <c r="K31" s="212">
        <v>0</v>
      </c>
      <c r="M31" s="198"/>
      <c r="N31"/>
      <c r="O31"/>
      <c r="P31"/>
      <c r="Q31"/>
      <c r="R31" s="199"/>
      <c r="S31" s="199"/>
    </row>
    <row r="32" spans="2:19">
      <c r="B32" s="211" t="s">
        <v>387</v>
      </c>
      <c r="C32" s="205">
        <v>0.13084112149532709</v>
      </c>
      <c r="D32" s="205">
        <v>0.19354838709677419</v>
      </c>
      <c r="E32" s="205">
        <v>0.11764705882352941</v>
      </c>
      <c r="F32" s="212">
        <v>8.4033613445378158E-2</v>
      </c>
      <c r="G32" s="212">
        <v>8.5106382978723402E-2</v>
      </c>
      <c r="H32" s="212">
        <v>7.407407407407407E-2</v>
      </c>
      <c r="I32" s="212">
        <v>0.11799999999999999</v>
      </c>
      <c r="J32" s="212">
        <v>7.6999999999999999E-2</v>
      </c>
      <c r="K32" s="212">
        <v>0.15</v>
      </c>
      <c r="N32"/>
      <c r="O32"/>
      <c r="P32"/>
      <c r="Q32"/>
    </row>
    <row r="33" spans="2:17" ht="25.5">
      <c r="B33" s="211" t="s">
        <v>388</v>
      </c>
      <c r="C33" s="205">
        <v>0.14953271028037382</v>
      </c>
      <c r="D33" s="205">
        <v>0.16129032258064516</v>
      </c>
      <c r="E33" s="205">
        <v>0.27450980392156865</v>
      </c>
      <c r="F33" s="212">
        <v>0.15126050420168066</v>
      </c>
      <c r="G33" s="212">
        <v>0.1276595744680851</v>
      </c>
      <c r="H33" s="212">
        <v>0.16666666666666666</v>
      </c>
      <c r="I33" s="212">
        <v>0.16500000000000001</v>
      </c>
      <c r="J33" s="212">
        <v>0</v>
      </c>
      <c r="K33" s="212">
        <v>0.2</v>
      </c>
      <c r="N33"/>
      <c r="O33"/>
      <c r="P33"/>
      <c r="Q33"/>
    </row>
    <row r="34" spans="2:17" ht="25.5">
      <c r="B34" s="211" t="s">
        <v>389</v>
      </c>
      <c r="C34" s="205">
        <v>0.61682242990654201</v>
      </c>
      <c r="D34" s="205">
        <v>0.4838709677419355</v>
      </c>
      <c r="E34" s="205">
        <v>0.50980392156862742</v>
      </c>
      <c r="F34" s="212">
        <v>0.69747899159663862</v>
      </c>
      <c r="G34" s="212">
        <v>0.68085106382978722</v>
      </c>
      <c r="H34" s="212">
        <v>0.7407407407407407</v>
      </c>
      <c r="I34" s="212">
        <v>0.63500000000000001</v>
      </c>
      <c r="J34" s="212">
        <v>0.88500000000000001</v>
      </c>
      <c r="K34" s="212">
        <v>0.65</v>
      </c>
      <c r="N34"/>
      <c r="O34"/>
      <c r="P34"/>
      <c r="Q34"/>
    </row>
    <row r="35" spans="2:17">
      <c r="N35"/>
      <c r="O35"/>
      <c r="P35"/>
      <c r="Q35"/>
    </row>
    <row r="38" spans="2:17" ht="15.75">
      <c r="B38" s="194" t="s">
        <v>370</v>
      </c>
      <c r="G38" s="195" t="s">
        <v>376</v>
      </c>
    </row>
    <row r="40" spans="2:17">
      <c r="B40" s="366">
        <v>2008</v>
      </c>
      <c r="C40" s="366"/>
      <c r="D40" s="366"/>
      <c r="E40" s="366"/>
      <c r="F40" s="366"/>
      <c r="G40" s="366"/>
      <c r="H40" s="366"/>
    </row>
    <row r="41" spans="2:17" ht="15" customHeight="1">
      <c r="B41" s="364"/>
      <c r="C41" s="354" t="s">
        <v>390</v>
      </c>
      <c r="D41" s="354"/>
      <c r="E41" s="354" t="s">
        <v>391</v>
      </c>
      <c r="F41" s="354"/>
      <c r="G41" s="354" t="s">
        <v>392</v>
      </c>
      <c r="H41" s="354"/>
    </row>
    <row r="42" spans="2:17" ht="38.25">
      <c r="B42" s="365"/>
      <c r="C42" s="213" t="s">
        <v>312</v>
      </c>
      <c r="D42" s="213" t="s">
        <v>393</v>
      </c>
      <c r="E42" s="213" t="s">
        <v>312</v>
      </c>
      <c r="F42" s="213" t="s">
        <v>393</v>
      </c>
      <c r="G42" s="213" t="s">
        <v>394</v>
      </c>
      <c r="H42" s="213" t="s">
        <v>395</v>
      </c>
    </row>
    <row r="43" spans="2:17">
      <c r="B43" s="210" t="str">
        <f>[1]Taules!D18</f>
        <v>ENG. EN INFORMÀTICA</v>
      </c>
      <c r="C43" s="212">
        <v>0.63551401869158874</v>
      </c>
      <c r="D43" s="212">
        <v>1.8691588785046728E-2</v>
      </c>
      <c r="E43" s="212">
        <v>0.13084112149532709</v>
      </c>
      <c r="F43" s="212">
        <v>2.8037383177570093E-2</v>
      </c>
      <c r="G43" s="212">
        <v>0.10280373831775701</v>
      </c>
      <c r="H43" s="212">
        <v>8.4112149532710276E-2</v>
      </c>
    </row>
    <row r="44" spans="2:17">
      <c r="B44" s="210" t="str">
        <f>[1]Taules!D19</f>
        <v>ENG. TÈCN. EN INFORMÀTICA DE GESTIÓ</v>
      </c>
      <c r="C44" s="212">
        <v>0.4838709677419355</v>
      </c>
      <c r="D44" s="212">
        <v>0</v>
      </c>
      <c r="E44" s="212">
        <v>9.6774193548387094E-2</v>
      </c>
      <c r="F44" s="212">
        <v>3.2258064516129031E-2</v>
      </c>
      <c r="G44" s="212">
        <v>0.25806451612903225</v>
      </c>
      <c r="H44" s="212">
        <v>0.12903225806451613</v>
      </c>
    </row>
    <row r="45" spans="2:17">
      <c r="B45" s="210" t="str">
        <f>[1]Taules!D20</f>
        <v>ENG. TÈCN. EN INFORMÀTICA DE SISTEMES</v>
      </c>
      <c r="C45" s="212">
        <v>0.62745098039215685</v>
      </c>
      <c r="D45" s="212">
        <v>7.8431372549019607E-2</v>
      </c>
      <c r="E45" s="212">
        <v>0.11764705882352941</v>
      </c>
      <c r="F45" s="212">
        <v>3.9215686274509803E-2</v>
      </c>
      <c r="G45" s="212">
        <v>9.8039215686274508E-2</v>
      </c>
      <c r="H45" s="212">
        <v>3.9215686274509803E-2</v>
      </c>
    </row>
    <row r="46" spans="2:17">
      <c r="B46" s="366">
        <v>2014</v>
      </c>
      <c r="C46" s="366"/>
      <c r="D46" s="366"/>
      <c r="E46" s="366"/>
      <c r="F46" s="366"/>
      <c r="G46" s="366"/>
      <c r="H46" s="366"/>
      <c r="I46" s="366">
        <v>2011</v>
      </c>
      <c r="J46" s="366"/>
      <c r="K46" s="366"/>
      <c r="L46" s="366"/>
      <c r="M46" s="366"/>
      <c r="N46" s="366"/>
      <c r="O46" s="366"/>
    </row>
    <row r="47" spans="2:17">
      <c r="B47" s="364"/>
      <c r="C47" s="354" t="s">
        <v>390</v>
      </c>
      <c r="D47" s="354"/>
      <c r="E47" s="354" t="s">
        <v>391</v>
      </c>
      <c r="F47" s="354"/>
      <c r="G47" s="354" t="s">
        <v>392</v>
      </c>
      <c r="H47" s="354"/>
      <c r="I47" s="364"/>
      <c r="J47" s="354" t="s">
        <v>390</v>
      </c>
      <c r="K47" s="354"/>
      <c r="L47" s="354" t="s">
        <v>391</v>
      </c>
      <c r="M47" s="354"/>
      <c r="N47" s="354" t="s">
        <v>392</v>
      </c>
      <c r="O47" s="354"/>
    </row>
    <row r="48" spans="2:17" ht="38.25">
      <c r="B48" s="365"/>
      <c r="C48" s="213" t="s">
        <v>312</v>
      </c>
      <c r="D48" s="213" t="s">
        <v>393</v>
      </c>
      <c r="E48" s="213" t="s">
        <v>312</v>
      </c>
      <c r="F48" s="213" t="s">
        <v>393</v>
      </c>
      <c r="G48" s="213" t="s">
        <v>394</v>
      </c>
      <c r="H48" s="213" t="s">
        <v>395</v>
      </c>
      <c r="I48" s="365"/>
      <c r="J48" s="213" t="s">
        <v>312</v>
      </c>
      <c r="K48" s="213" t="s">
        <v>393</v>
      </c>
      <c r="L48" s="213" t="s">
        <v>312</v>
      </c>
      <c r="M48" s="213" t="s">
        <v>393</v>
      </c>
      <c r="N48" s="213" t="s">
        <v>394</v>
      </c>
      <c r="O48" s="213" t="s">
        <v>395</v>
      </c>
    </row>
    <row r="49" spans="2:19">
      <c r="B49" s="210" t="str">
        <f>[1]Taules!D18</f>
        <v>ENG. EN INFORMÀTICA</v>
      </c>
      <c r="C49" s="212">
        <v>0</v>
      </c>
      <c r="D49" s="212">
        <v>0</v>
      </c>
      <c r="E49" s="212">
        <v>0.38100000000000001</v>
      </c>
      <c r="F49" s="212">
        <v>4.8000000000000001E-2</v>
      </c>
      <c r="G49" s="212">
        <v>0.38100000000000001</v>
      </c>
      <c r="H49" s="212">
        <v>0.19</v>
      </c>
      <c r="I49" s="210" t="str">
        <f>[1]Taules!D18</f>
        <v>ENG. EN INFORMÀTICA</v>
      </c>
      <c r="J49" s="212">
        <v>0.6470588235294118</v>
      </c>
      <c r="K49" s="212">
        <v>3.3613445378151259E-2</v>
      </c>
      <c r="L49" s="212">
        <v>7.5630252100840331E-2</v>
      </c>
      <c r="M49" s="212">
        <v>2.5210084033613446E-2</v>
      </c>
      <c r="N49" s="212">
        <v>0.11764705882352941</v>
      </c>
      <c r="O49" s="212">
        <v>0.10084033613445378</v>
      </c>
    </row>
    <row r="50" spans="2:19">
      <c r="B50" s="210" t="str">
        <f>[1]Taules!D19</f>
        <v>ENG. TÈCN. EN INFORMÀTICA DE GESTIÓ</v>
      </c>
      <c r="C50" s="212">
        <v>0</v>
      </c>
      <c r="D50" s="212">
        <v>0</v>
      </c>
      <c r="E50" s="212">
        <v>0.44400000000000001</v>
      </c>
      <c r="F50" s="212">
        <v>0</v>
      </c>
      <c r="G50" s="212">
        <v>0</v>
      </c>
      <c r="H50" s="212">
        <v>0.55600000000000005</v>
      </c>
      <c r="I50" s="210" t="str">
        <f>[1]Taules!D19</f>
        <v>ENG. TÈCN. EN INFORMÀTICA DE GESTIÓ</v>
      </c>
      <c r="J50" s="212">
        <v>0.2978723404255319</v>
      </c>
      <c r="K50" s="212">
        <v>2.1276595744680851E-2</v>
      </c>
      <c r="L50" s="212">
        <v>0.19148936170212766</v>
      </c>
      <c r="M50" s="212">
        <v>0</v>
      </c>
      <c r="N50" s="212">
        <v>0.23404255319148937</v>
      </c>
      <c r="O50" s="212">
        <v>0.25531914893617019</v>
      </c>
    </row>
    <row r="51" spans="2:19">
      <c r="B51" s="210" t="str">
        <f>[1]Taules!D20</f>
        <v>ENG. TÈCN. EN INFORMÀTICA DE SISTEMES</v>
      </c>
      <c r="C51" s="212">
        <v>0</v>
      </c>
      <c r="D51" s="212">
        <v>0</v>
      </c>
      <c r="E51" s="212">
        <v>0.375</v>
      </c>
      <c r="F51" s="212">
        <v>0</v>
      </c>
      <c r="G51" s="212">
        <v>0.125</v>
      </c>
      <c r="H51" s="212">
        <v>0.5</v>
      </c>
      <c r="I51" s="210" t="str">
        <f>[1]Taules!D20</f>
        <v>ENG. TÈCN. EN INFORMÀTICA DE SISTEMES</v>
      </c>
      <c r="J51" s="212">
        <v>0.64814814814814814</v>
      </c>
      <c r="K51" s="212">
        <v>1.8518518518518517E-2</v>
      </c>
      <c r="L51" s="212">
        <v>1.8518518518518517E-2</v>
      </c>
      <c r="M51" s="212">
        <v>1.8518518518518517E-2</v>
      </c>
      <c r="N51" s="212">
        <v>0.14814814814814814</v>
      </c>
      <c r="O51" s="212">
        <v>0.14814814814814814</v>
      </c>
    </row>
    <row r="54" spans="2:19" ht="15.75">
      <c r="B54" s="194" t="s">
        <v>54</v>
      </c>
      <c r="E54" s="214" t="s">
        <v>396</v>
      </c>
    </row>
    <row r="56" spans="2:19">
      <c r="I56" s="224"/>
      <c r="J56" s="224"/>
      <c r="K56" s="224"/>
      <c r="L56" s="224"/>
      <c r="M56" s="224"/>
      <c r="N56" s="224"/>
      <c r="O56" s="224"/>
      <c r="P56" s="224"/>
      <c r="Q56" s="224"/>
    </row>
    <row r="58" spans="2:19">
      <c r="C58" s="360" t="s">
        <v>422</v>
      </c>
      <c r="D58" s="360"/>
      <c r="E58" s="360"/>
      <c r="F58" s="360" t="s">
        <v>423</v>
      </c>
      <c r="G58" s="360"/>
      <c r="H58" s="360"/>
      <c r="I58" s="360" t="s">
        <v>424</v>
      </c>
      <c r="J58" s="360"/>
      <c r="K58" s="360"/>
      <c r="L58" s="196"/>
      <c r="M58" s="196"/>
      <c r="N58" s="196"/>
      <c r="O58" s="196"/>
      <c r="P58" s="196"/>
      <c r="Q58" s="196"/>
      <c r="R58" s="225"/>
      <c r="S58" s="217"/>
    </row>
    <row r="59" spans="2:19" ht="15.75" thickBot="1">
      <c r="C59" s="211">
        <v>2008</v>
      </c>
      <c r="D59" s="211">
        <v>2011</v>
      </c>
      <c r="E59" s="211">
        <v>2014</v>
      </c>
      <c r="F59" s="211">
        <v>2008</v>
      </c>
      <c r="G59" s="211">
        <v>2011</v>
      </c>
      <c r="H59" s="211">
        <v>2014</v>
      </c>
      <c r="I59" s="211">
        <v>2008</v>
      </c>
      <c r="J59" s="226">
        <v>2011</v>
      </c>
      <c r="K59" s="226">
        <v>2014</v>
      </c>
      <c r="L59" s="198"/>
      <c r="M59" s="199"/>
      <c r="N59" s="199"/>
      <c r="O59" s="199"/>
      <c r="P59" s="199"/>
      <c r="Q59" s="199"/>
      <c r="R59" s="227"/>
      <c r="S59" s="217"/>
    </row>
    <row r="60" spans="2:19" ht="16.5" thickTop="1" thickBot="1">
      <c r="B60" s="211" t="s">
        <v>397</v>
      </c>
      <c r="C60" s="212">
        <v>0.76576576576576572</v>
      </c>
      <c r="D60" s="212">
        <v>0.72268907563025209</v>
      </c>
      <c r="E60" s="6">
        <v>0.68235294117647061</v>
      </c>
      <c r="F60" s="212">
        <v>0.76595744680851063</v>
      </c>
      <c r="G60" s="212">
        <v>0.76595744680851063</v>
      </c>
      <c r="H60" s="10">
        <v>0.69230769230769229</v>
      </c>
      <c r="I60" s="212">
        <v>0.67647058823529416</v>
      </c>
      <c r="J60" s="228">
        <v>0.7592592592592593</v>
      </c>
      <c r="K60" s="10">
        <v>0.75</v>
      </c>
      <c r="L60" s="198"/>
      <c r="M60" s="199"/>
      <c r="N60" s="199"/>
      <c r="O60" s="199"/>
      <c r="P60" s="199"/>
      <c r="Q60" s="199"/>
      <c r="R60" s="227"/>
      <c r="S60" s="217"/>
    </row>
    <row r="61" spans="2:19" ht="16.5" thickTop="1" thickBot="1">
      <c r="B61" s="211" t="s">
        <v>61</v>
      </c>
      <c r="C61" s="212">
        <v>6.3063063063063057E-2</v>
      </c>
      <c r="D61" s="212">
        <v>9.2436974789915971E-2</v>
      </c>
      <c r="E61" s="6">
        <v>9.4117647058823528E-2</v>
      </c>
      <c r="F61" s="212">
        <v>0.1276595744680851</v>
      </c>
      <c r="G61" s="212">
        <v>0.1276595744680851</v>
      </c>
      <c r="H61" s="10">
        <v>3.8461538461538464E-2</v>
      </c>
      <c r="I61" s="212">
        <v>2.9411764705882353E-2</v>
      </c>
      <c r="J61" s="228">
        <v>0.12962962962962962</v>
      </c>
      <c r="K61" s="10">
        <v>0.15</v>
      </c>
      <c r="L61" s="198"/>
      <c r="M61" s="199"/>
      <c r="N61" s="199"/>
      <c r="O61" s="199"/>
      <c r="P61" s="199"/>
      <c r="Q61" s="199"/>
      <c r="R61" s="227"/>
      <c r="S61" s="217"/>
    </row>
    <row r="62" spans="2:19" ht="16.5" thickTop="1" thickBot="1">
      <c r="B62" s="211" t="s">
        <v>398</v>
      </c>
      <c r="C62" s="212">
        <v>0.17117117117117117</v>
      </c>
      <c r="D62" s="212">
        <v>0.15966386554621848</v>
      </c>
      <c r="E62" s="6">
        <v>0.2</v>
      </c>
      <c r="F62" s="212">
        <v>0.10638297872340426</v>
      </c>
      <c r="G62" s="212">
        <v>8.5106382978723402E-2</v>
      </c>
      <c r="H62" s="10">
        <v>7.6923076923076927E-2</v>
      </c>
      <c r="I62" s="212">
        <v>0.23529411764705882</v>
      </c>
      <c r="J62" s="228">
        <v>9.2592592592592587E-2</v>
      </c>
      <c r="K62" s="10">
        <v>0.1</v>
      </c>
      <c r="L62" s="207"/>
      <c r="M62" s="208"/>
      <c r="N62" s="208"/>
      <c r="O62" s="208"/>
      <c r="P62" s="208"/>
      <c r="Q62" s="208"/>
    </row>
    <row r="63" spans="2:19" ht="16.5" thickTop="1" thickBot="1">
      <c r="B63" s="229" t="s">
        <v>399</v>
      </c>
      <c r="C63" s="212">
        <v>0</v>
      </c>
      <c r="D63" s="212">
        <v>2.5210084033613446E-2</v>
      </c>
      <c r="E63" s="6">
        <v>2.3529411764705882E-2</v>
      </c>
      <c r="F63" s="212">
        <v>0</v>
      </c>
      <c r="G63" s="212">
        <v>2.1276595744680851E-2</v>
      </c>
      <c r="H63" s="10">
        <v>0.15384615384615385</v>
      </c>
      <c r="I63" s="212">
        <v>5.8823529411764705E-2</v>
      </c>
      <c r="J63" s="212">
        <v>1.8518518518518517E-2</v>
      </c>
      <c r="K63" s="10">
        <v>0</v>
      </c>
    </row>
    <row r="64" spans="2:19" ht="15.75" thickTop="1">
      <c r="B64" s="230" t="s">
        <v>400</v>
      </c>
      <c r="C64" s="212">
        <v>0</v>
      </c>
      <c r="D64" s="212">
        <v>0</v>
      </c>
      <c r="E64" s="8">
        <v>0</v>
      </c>
      <c r="F64" s="212">
        <v>0</v>
      </c>
      <c r="G64" s="212">
        <v>0</v>
      </c>
      <c r="H64" s="12">
        <v>3.8461538461538464E-2</v>
      </c>
      <c r="I64" s="212">
        <v>0</v>
      </c>
      <c r="J64" s="212">
        <v>0</v>
      </c>
      <c r="K64" s="12">
        <v>0</v>
      </c>
    </row>
    <row r="67" spans="2:23" ht="15.75">
      <c r="B67" s="194" t="s">
        <v>83</v>
      </c>
      <c r="E67" s="195" t="s">
        <v>376</v>
      </c>
    </row>
    <row r="68" spans="2:23">
      <c r="B68" s="231" t="s">
        <v>371</v>
      </c>
    </row>
    <row r="71" spans="2:23">
      <c r="B71" s="215"/>
      <c r="C71" s="361" t="str">
        <f>[1]Taules!D18</f>
        <v>ENG. EN INFORMÀTICA</v>
      </c>
      <c r="D71" s="362"/>
      <c r="E71" s="363"/>
      <c r="F71" s="361" t="str">
        <f>[1]Taules!D19</f>
        <v>ENG. TÈCN. EN INFORMÀTICA DE GESTIÓ</v>
      </c>
      <c r="G71" s="362"/>
      <c r="H71" s="363"/>
      <c r="I71" s="361" t="str">
        <f>[1]Taules!D20</f>
        <v>ENG. TÈCN. EN INFORMÀTICA DE SISTEMES</v>
      </c>
      <c r="J71" s="362"/>
      <c r="K71" s="363"/>
    </row>
    <row r="72" spans="2:23">
      <c r="B72" s="215"/>
      <c r="C72" s="211">
        <v>2008</v>
      </c>
      <c r="D72" s="211">
        <v>2011</v>
      </c>
      <c r="E72" s="211">
        <v>2014</v>
      </c>
      <c r="F72" s="211">
        <v>2008</v>
      </c>
      <c r="G72" s="211">
        <v>2011</v>
      </c>
      <c r="H72" s="211">
        <v>2014</v>
      </c>
      <c r="I72" s="211">
        <v>2008</v>
      </c>
      <c r="J72" s="211">
        <v>2011</v>
      </c>
      <c r="K72" s="211">
        <v>2014</v>
      </c>
    </row>
    <row r="73" spans="2:23">
      <c r="B73" s="211" t="s">
        <v>401</v>
      </c>
      <c r="C73" s="232"/>
      <c r="D73" s="212">
        <v>5.8823529411764705E-2</v>
      </c>
      <c r="E73" s="212">
        <v>0</v>
      </c>
      <c r="F73" s="232"/>
      <c r="G73" s="212">
        <v>0.10638297872340426</v>
      </c>
      <c r="H73" s="212">
        <v>0</v>
      </c>
      <c r="I73" s="232"/>
      <c r="J73" s="212">
        <v>7.407407407407407E-2</v>
      </c>
      <c r="K73" s="212">
        <v>0</v>
      </c>
    </row>
    <row r="74" spans="2:23" ht="26.25" customHeight="1">
      <c r="B74" s="211" t="s">
        <v>402</v>
      </c>
      <c r="C74" s="205">
        <v>0</v>
      </c>
      <c r="D74" s="212">
        <v>8.4033613445378148E-3</v>
      </c>
      <c r="E74" s="212">
        <v>1.2999999999999999E-2</v>
      </c>
      <c r="F74" s="205">
        <v>0</v>
      </c>
      <c r="G74" s="212">
        <v>2.1276595744680851E-2</v>
      </c>
      <c r="H74" s="212">
        <v>3.7999999999999999E-2</v>
      </c>
      <c r="I74" s="205">
        <v>1.9607843137254902E-2</v>
      </c>
      <c r="J74" s="212">
        <v>0</v>
      </c>
      <c r="K74" s="212">
        <v>0</v>
      </c>
      <c r="L74" s="224">
        <f>[1]Taules!D158</f>
        <v>0</v>
      </c>
      <c r="M74" s="224" t="str">
        <f>[1]Taules!E158</f>
        <v>Respostes</v>
      </c>
      <c r="N74" s="224" t="str">
        <f>[1]Taules!F158</f>
        <v>NS/NC</v>
      </c>
      <c r="O74" s="224" t="str">
        <f>[1]Taules!G158</f>
        <v>Menys 
9.000 €</v>
      </c>
      <c r="P74" s="224" t="str">
        <f>[1]Taules!H158</f>
        <v>9.000 €
12.000 €</v>
      </c>
      <c r="Q74" s="224" t="str">
        <f>[1]Taules!I158</f>
        <v>12.000 €
15.000 €</v>
      </c>
      <c r="R74" s="224" t="str">
        <f>[1]Taules!J158</f>
        <v>15.000 €
18.000 €</v>
      </c>
      <c r="S74" s="224" t="str">
        <f>[1]Taules!K158</f>
        <v>18.000 €
24.000 €</v>
      </c>
      <c r="T74" s="224" t="str">
        <f>[1]Taules!L158</f>
        <v>24.000 €
30.000 €</v>
      </c>
      <c r="U74" s="224" t="str">
        <f>[1]Taules!M158</f>
        <v>30.000 €
40.000 €</v>
      </c>
      <c r="V74" s="224" t="str">
        <f>[1]Taules!N158</f>
        <v>Més de 
40.000 €</v>
      </c>
      <c r="W74" s="224"/>
    </row>
    <row r="75" spans="2:23" ht="25.5" customHeight="1">
      <c r="B75" s="211" t="s">
        <v>403</v>
      </c>
      <c r="C75" s="205">
        <v>2.9702970297029702E-2</v>
      </c>
      <c r="D75" s="212">
        <v>8.4033613445378148E-3</v>
      </c>
      <c r="E75" s="212">
        <v>1.2999999999999999E-2</v>
      </c>
      <c r="F75" s="205">
        <v>0</v>
      </c>
      <c r="G75" s="212">
        <v>4.2553191489361701E-2</v>
      </c>
      <c r="H75" s="212">
        <v>0</v>
      </c>
      <c r="I75" s="205">
        <v>0</v>
      </c>
      <c r="J75" s="212">
        <v>3.7037037037037035E-2</v>
      </c>
      <c r="K75" s="212">
        <v>5.2999999999999999E-2</v>
      </c>
      <c r="L75" s="224" t="str">
        <f>[1]Taules!D159</f>
        <v>ENG. EN INFORMÀTICA</v>
      </c>
      <c r="M75" s="224">
        <f>[1]Taules!E159</f>
        <v>119</v>
      </c>
      <c r="N75" s="224">
        <f>[1]Taules!F159</f>
        <v>5.8823529411764705E-2</v>
      </c>
      <c r="O75" s="224">
        <f>[1]Taules!G159</f>
        <v>8.4033613445378148E-3</v>
      </c>
      <c r="P75" s="224">
        <f>[1]Taules!H159</f>
        <v>8.4033613445378148E-3</v>
      </c>
      <c r="Q75" s="224">
        <f>[1]Taules!I159</f>
        <v>1.680672268907563E-2</v>
      </c>
      <c r="R75" s="224">
        <f>[1]Taules!J159</f>
        <v>5.0420168067226892E-2</v>
      </c>
      <c r="S75" s="224">
        <f>[1]Taules!K159</f>
        <v>8.4033613445378158E-2</v>
      </c>
      <c r="T75" s="224">
        <f>[1]Taules!L159</f>
        <v>0.29411764705882354</v>
      </c>
      <c r="U75" s="224">
        <f>[1]Taules!M159</f>
        <v>0.29411764705882354</v>
      </c>
      <c r="V75" s="224">
        <f>[1]Taules!N159</f>
        <v>0.18487394957983194</v>
      </c>
      <c r="W75" s="224"/>
    </row>
    <row r="76" spans="2:23" ht="25.5" customHeight="1">
      <c r="B76" s="358" t="s">
        <v>404</v>
      </c>
      <c r="C76" s="260">
        <v>5.9400000000000001E-2</v>
      </c>
      <c r="D76" s="356">
        <v>6.7226890756302518E-2</v>
      </c>
      <c r="E76" s="356">
        <v>0.08</v>
      </c>
      <c r="F76" s="260">
        <v>6.8965517241379309E-2</v>
      </c>
      <c r="G76" s="356">
        <v>8.5106382978723402E-2</v>
      </c>
      <c r="H76" s="356">
        <v>0.155</v>
      </c>
      <c r="I76" s="260">
        <v>0.1176</v>
      </c>
      <c r="J76" s="356">
        <v>5.5555555555555552E-2</v>
      </c>
      <c r="K76" s="356">
        <v>0.104</v>
      </c>
      <c r="L76" s="224" t="str">
        <f>[1]Taules!D160</f>
        <v>ENG. TÈCN. EN INFORMÀTICA DE GESTIÓ</v>
      </c>
      <c r="M76" s="224">
        <f>[1]Taules!E160</f>
        <v>47</v>
      </c>
      <c r="N76" s="224">
        <f>[1]Taules!F160</f>
        <v>0.10638297872340426</v>
      </c>
      <c r="O76" s="224">
        <f>[1]Taules!G160</f>
        <v>2.1276595744680851E-2</v>
      </c>
      <c r="P76" s="224">
        <f>[1]Taules!H160</f>
        <v>4.2553191489361701E-2</v>
      </c>
      <c r="Q76" s="224">
        <f>[1]Taules!I160</f>
        <v>6.3829787234042548E-2</v>
      </c>
      <c r="R76" s="224">
        <f>[1]Taules!J160</f>
        <v>2.1276595744680851E-2</v>
      </c>
      <c r="S76" s="224">
        <f>[1]Taules!K160</f>
        <v>0.1276595744680851</v>
      </c>
      <c r="T76" s="224">
        <f>[1]Taules!L160</f>
        <v>0.2978723404255319</v>
      </c>
      <c r="U76" s="224">
        <f>[1]Taules!M160</f>
        <v>0.23404255319148937</v>
      </c>
      <c r="V76" s="224">
        <f>[1]Taules!N160</f>
        <v>8.5106382978723402E-2</v>
      </c>
      <c r="W76" s="224"/>
    </row>
    <row r="77" spans="2:23" ht="25.5" customHeight="1">
      <c r="B77" s="359"/>
      <c r="C77" s="261"/>
      <c r="D77" s="357"/>
      <c r="E77" s="357"/>
      <c r="F77" s="261"/>
      <c r="G77" s="357"/>
      <c r="H77" s="357"/>
      <c r="I77" s="261"/>
      <c r="J77" s="357"/>
      <c r="K77" s="357"/>
      <c r="L77" s="224" t="str">
        <f>[1]Taules!D161</f>
        <v>ENG. TÈCN. EN INFORMÀTICA DE SISTEMES</v>
      </c>
      <c r="M77" s="224">
        <f>[1]Taules!E161</f>
        <v>54</v>
      </c>
      <c r="N77" s="224">
        <f>[1]Taules!F161</f>
        <v>7.407407407407407E-2</v>
      </c>
      <c r="O77" s="224">
        <f>[1]Taules!G161</f>
        <v>0</v>
      </c>
      <c r="P77" s="224">
        <f>[1]Taules!H161</f>
        <v>3.7037037037037035E-2</v>
      </c>
      <c r="Q77" s="224">
        <f>[1]Taules!I161</f>
        <v>1.8518518518518517E-2</v>
      </c>
      <c r="R77" s="224">
        <f>[1]Taules!J161</f>
        <v>3.7037037037037035E-2</v>
      </c>
      <c r="S77" s="224">
        <f>[1]Taules!K161</f>
        <v>0.12962962962962962</v>
      </c>
      <c r="T77" s="224">
        <f>[1]Taules!L161</f>
        <v>0.24074074074074073</v>
      </c>
      <c r="U77" s="224">
        <f>[1]Taules!M161</f>
        <v>0.27777777777777779</v>
      </c>
      <c r="V77" s="224">
        <f>[1]Taules!N161</f>
        <v>0.18518518518518517</v>
      </c>
      <c r="W77" s="224"/>
    </row>
    <row r="78" spans="2:23" ht="25.5" customHeight="1">
      <c r="B78" s="358" t="s">
        <v>405</v>
      </c>
      <c r="C78" s="260">
        <v>0.37619999999999998</v>
      </c>
      <c r="D78" s="356">
        <v>0.37815126050420167</v>
      </c>
      <c r="E78" s="356">
        <v>0.37815126050420167</v>
      </c>
      <c r="F78" s="260">
        <v>0.42699999999999999</v>
      </c>
      <c r="G78" s="356">
        <v>0.42553191489361697</v>
      </c>
      <c r="H78" s="356">
        <v>0.61499999999999999</v>
      </c>
      <c r="I78" s="260">
        <v>0.68630000000000002</v>
      </c>
      <c r="J78" s="356">
        <v>0.37037037037037035</v>
      </c>
      <c r="K78" s="356">
        <v>0.63200000000000001</v>
      </c>
      <c r="L78" s="224" t="str">
        <f>[1]Taules!D162</f>
        <v>TOTAL FIB</v>
      </c>
      <c r="M78" s="224">
        <f>[1]Taules!E162</f>
        <v>220</v>
      </c>
      <c r="N78" s="224">
        <f>[1]Taules!F162</f>
        <v>7.2727272727272724E-2</v>
      </c>
      <c r="O78" s="224">
        <f>[1]Taules!G162</f>
        <v>9.0909090909090905E-3</v>
      </c>
      <c r="P78" s="224">
        <f>[1]Taules!H162</f>
        <v>2.2727272727272728E-2</v>
      </c>
      <c r="Q78" s="224">
        <f>[1]Taules!I162</f>
        <v>2.7272727272727271E-2</v>
      </c>
      <c r="R78" s="224">
        <f>[1]Taules!J162</f>
        <v>4.0909090909090909E-2</v>
      </c>
      <c r="S78" s="224">
        <f>[1]Taules!K162</f>
        <v>0.10454545454545454</v>
      </c>
      <c r="T78" s="224">
        <f>[1]Taules!L162</f>
        <v>0.2818181818181818</v>
      </c>
      <c r="U78" s="224">
        <f>[1]Taules!M162</f>
        <v>0.27727272727272728</v>
      </c>
      <c r="V78" s="224">
        <f>[1]Taules!N162</f>
        <v>0.16363636363636364</v>
      </c>
      <c r="W78" s="224"/>
    </row>
    <row r="79" spans="2:23" ht="25.5" customHeight="1">
      <c r="B79" s="359"/>
      <c r="C79" s="261"/>
      <c r="D79" s="357"/>
      <c r="E79" s="357"/>
      <c r="F79" s="261"/>
      <c r="G79" s="357"/>
      <c r="H79" s="357"/>
      <c r="I79" s="261"/>
      <c r="J79" s="357"/>
      <c r="K79" s="357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</row>
    <row r="80" spans="2:23" ht="25.5">
      <c r="B80" s="211" t="s">
        <v>406</v>
      </c>
      <c r="C80" s="205">
        <v>0.43564356435643564</v>
      </c>
      <c r="D80" s="212">
        <v>0.29411764705882354</v>
      </c>
      <c r="E80" s="212">
        <v>0.29411764705882354</v>
      </c>
      <c r="F80" s="205">
        <v>0.373</v>
      </c>
      <c r="G80" s="212">
        <v>0.23404255319148937</v>
      </c>
      <c r="H80" s="212">
        <v>0.115</v>
      </c>
      <c r="I80" s="205">
        <v>0.17647058823529413</v>
      </c>
      <c r="J80" s="212">
        <v>0.27777777777777779</v>
      </c>
      <c r="K80" s="212">
        <v>0.21099999999999999</v>
      </c>
    </row>
    <row r="81" spans="1:28" ht="25.5">
      <c r="B81" s="211" t="s">
        <v>407</v>
      </c>
      <c r="C81" s="205">
        <v>9.9009900990099015E-2</v>
      </c>
      <c r="D81" s="212">
        <v>0.18487394957983194</v>
      </c>
      <c r="E81" s="212">
        <v>0.18487394957983194</v>
      </c>
      <c r="F81" s="205">
        <v>9.2999999999999999E-2</v>
      </c>
      <c r="G81" s="212">
        <v>8.5106382978723402E-2</v>
      </c>
      <c r="H81" s="212">
        <v>7.6999999999999999E-2</v>
      </c>
      <c r="I81" s="205">
        <v>0</v>
      </c>
      <c r="J81" s="212">
        <v>0.18518518518518517</v>
      </c>
      <c r="K81" s="212">
        <v>0</v>
      </c>
    </row>
    <row r="83" spans="1:28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28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28">
      <c r="A85"/>
      <c r="B85"/>
      <c r="C85"/>
      <c r="D85"/>
      <c r="E85"/>
      <c r="F85"/>
      <c r="G85"/>
      <c r="H85"/>
      <c r="I85"/>
      <c r="J85"/>
      <c r="K85"/>
      <c r="L85"/>
      <c r="M85"/>
    </row>
    <row r="87" spans="1:28" ht="15.75">
      <c r="B87" s="194" t="s">
        <v>271</v>
      </c>
    </row>
    <row r="88" spans="1:28" ht="15.75" customHeight="1"/>
    <row r="90" spans="1:28"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</row>
    <row r="91" spans="1:28">
      <c r="C91" s="234" t="s">
        <v>422</v>
      </c>
      <c r="D91" s="234"/>
      <c r="E91" s="234"/>
      <c r="F91" s="235" t="s">
        <v>423</v>
      </c>
      <c r="G91" s="236"/>
      <c r="H91" s="237"/>
      <c r="I91" s="235" t="s">
        <v>424</v>
      </c>
      <c r="J91" s="236"/>
      <c r="K91" s="237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217"/>
    </row>
    <row r="92" spans="1:28" ht="15.75" thickBot="1">
      <c r="C92" s="211">
        <v>2008</v>
      </c>
      <c r="D92" s="238">
        <v>2011</v>
      </c>
      <c r="E92" s="238">
        <v>2014</v>
      </c>
      <c r="F92" s="211">
        <v>2008</v>
      </c>
      <c r="G92" s="238">
        <v>2011</v>
      </c>
      <c r="H92" s="238">
        <v>2014</v>
      </c>
      <c r="I92" s="211">
        <v>2008</v>
      </c>
      <c r="J92" s="238">
        <v>2011</v>
      </c>
      <c r="K92" s="238">
        <v>2014</v>
      </c>
      <c r="M92" s="196"/>
      <c r="N92" s="197"/>
      <c r="O92" s="196"/>
      <c r="P92" s="196"/>
      <c r="Q92" s="197"/>
      <c r="R92" s="196"/>
      <c r="S92" s="196"/>
      <c r="T92" s="197"/>
      <c r="U92" s="196"/>
      <c r="V92" s="196"/>
      <c r="W92" s="197"/>
      <c r="X92" s="196"/>
      <c r="Y92" s="196"/>
      <c r="Z92" s="197"/>
      <c r="AA92" s="196"/>
      <c r="AB92" s="217"/>
    </row>
    <row r="93" spans="1:28" ht="16.5" thickTop="1" thickBot="1">
      <c r="B93" s="235" t="s">
        <v>408</v>
      </c>
      <c r="C93" s="240">
        <v>5.6122448979591839</v>
      </c>
      <c r="D93" s="239">
        <v>5.4678899082568799</v>
      </c>
      <c r="E93" s="19">
        <v>5.4197530864197532</v>
      </c>
      <c r="F93" s="240">
        <v>5.3</v>
      </c>
      <c r="G93" s="239">
        <v>5.5238095238095246</v>
      </c>
      <c r="H93" s="21">
        <v>5.6999999999999993</v>
      </c>
      <c r="I93" s="240">
        <v>5.58</v>
      </c>
      <c r="J93" s="239">
        <v>5.8490566037735849</v>
      </c>
      <c r="K93" s="21">
        <v>5.8235294117647056</v>
      </c>
      <c r="M93" s="198"/>
      <c r="N93" s="241"/>
      <c r="O93" s="241"/>
      <c r="P93" s="198"/>
      <c r="Q93" s="241"/>
      <c r="R93" s="241"/>
      <c r="S93" s="198"/>
      <c r="T93" s="241"/>
      <c r="U93" s="241"/>
      <c r="V93" s="198"/>
      <c r="W93" s="241"/>
      <c r="X93" s="241"/>
      <c r="Y93" s="198"/>
      <c r="Z93" s="241"/>
      <c r="AA93" s="241"/>
      <c r="AB93" s="217"/>
    </row>
    <row r="94" spans="1:28" ht="16.5" thickTop="1" thickBot="1">
      <c r="B94" s="235" t="s">
        <v>409</v>
      </c>
      <c r="C94" s="240">
        <v>5.0510204081632653</v>
      </c>
      <c r="D94" s="239">
        <v>4.7522935779816518</v>
      </c>
      <c r="E94" s="19">
        <v>4.1749999999999998</v>
      </c>
      <c r="F94" s="240">
        <v>4.7333333333333334</v>
      </c>
      <c r="G94" s="239">
        <v>4.5952380952380967</v>
      </c>
      <c r="H94" s="21">
        <v>4.75</v>
      </c>
      <c r="I94" s="240">
        <v>4.9000000000000004</v>
      </c>
      <c r="J94" s="239">
        <v>4.7547169811320762</v>
      </c>
      <c r="K94" s="21">
        <v>5.0588235294117645</v>
      </c>
      <c r="M94" s="198"/>
      <c r="N94" s="241"/>
      <c r="O94" s="241"/>
      <c r="P94" s="198"/>
      <c r="Q94" s="241"/>
      <c r="R94" s="241"/>
      <c r="S94" s="198"/>
      <c r="T94" s="241"/>
      <c r="U94" s="241"/>
      <c r="V94" s="198"/>
      <c r="W94" s="241"/>
      <c r="X94" s="241"/>
      <c r="Y94" s="198"/>
      <c r="Z94" s="241"/>
      <c r="AA94" s="241"/>
      <c r="AB94" s="217"/>
    </row>
    <row r="95" spans="1:28" ht="16.5" thickTop="1" thickBot="1">
      <c r="B95" s="235" t="s">
        <v>410</v>
      </c>
      <c r="C95" s="240">
        <v>4.9387755102040813</v>
      </c>
      <c r="D95" s="239">
        <v>4.8796296296296306</v>
      </c>
      <c r="E95" s="19">
        <v>4.8874999999999975</v>
      </c>
      <c r="F95" s="240">
        <v>4.7</v>
      </c>
      <c r="G95" s="239">
        <v>4.6904761904761898</v>
      </c>
      <c r="H95" s="21">
        <v>5.0499999999999989</v>
      </c>
      <c r="I95" s="240">
        <v>4.5199999999999996</v>
      </c>
      <c r="J95" s="239">
        <v>4.9056603773584886</v>
      </c>
      <c r="K95" s="21">
        <v>5.0588235294117645</v>
      </c>
      <c r="M95" s="198"/>
      <c r="N95" s="241"/>
      <c r="O95" s="241"/>
      <c r="P95" s="198"/>
      <c r="Q95" s="241"/>
      <c r="R95" s="241"/>
      <c r="S95" s="198"/>
      <c r="T95" s="241"/>
      <c r="U95" s="241"/>
      <c r="V95" s="198"/>
      <c r="W95" s="241"/>
      <c r="X95" s="241"/>
      <c r="Y95" s="198"/>
      <c r="Z95" s="241"/>
      <c r="AA95" s="241"/>
      <c r="AB95" s="217"/>
    </row>
    <row r="96" spans="1:28" ht="16.5" thickTop="1" thickBot="1">
      <c r="B96" s="235" t="s">
        <v>411</v>
      </c>
      <c r="C96" s="240">
        <v>5.0612244897959187</v>
      </c>
      <c r="D96" s="239">
        <v>4.9537037037037042</v>
      </c>
      <c r="E96" s="19">
        <v>4.9125000000000005</v>
      </c>
      <c r="F96" s="240">
        <v>4.666666666666667</v>
      </c>
      <c r="G96" s="239">
        <v>4.6904761904761916</v>
      </c>
      <c r="H96" s="21">
        <v>5.35</v>
      </c>
      <c r="I96" s="240">
        <v>4.88</v>
      </c>
      <c r="J96" s="239">
        <v>4.9433962264150955</v>
      </c>
      <c r="K96" s="21">
        <v>5.5294117647058822</v>
      </c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</row>
    <row r="97" spans="2:19" ht="15.75" thickTop="1">
      <c r="B97" s="235" t="s">
        <v>412</v>
      </c>
      <c r="C97" s="240">
        <v>5.3398058252427187</v>
      </c>
      <c r="D97" s="239">
        <v>5.3214285714285703</v>
      </c>
      <c r="E97" s="19">
        <v>5.3780487804878048</v>
      </c>
      <c r="F97" s="240">
        <v>5.0999999999999996</v>
      </c>
      <c r="G97" s="239">
        <v>5.3255813953488387</v>
      </c>
      <c r="H97" s="21">
        <v>5.7391304347826084</v>
      </c>
      <c r="I97" s="240">
        <v>5.3725490196078427</v>
      </c>
      <c r="J97" s="239">
        <v>5.5925925925925917</v>
      </c>
      <c r="K97" s="21">
        <v>5.8235294117647065</v>
      </c>
    </row>
    <row r="101" spans="2:19" ht="15.75">
      <c r="B101" s="194" t="s">
        <v>181</v>
      </c>
    </row>
    <row r="102" spans="2:19" ht="15.75">
      <c r="B102" s="194"/>
    </row>
    <row r="103" spans="2:19" ht="15" customHeight="1">
      <c r="B103" s="242"/>
      <c r="C103" s="211">
        <v>2008</v>
      </c>
      <c r="D103" s="211"/>
      <c r="E103" s="354">
        <v>2011</v>
      </c>
      <c r="F103" s="354"/>
      <c r="G103" s="354">
        <v>2014</v>
      </c>
      <c r="H103" s="354"/>
      <c r="J103" s="349">
        <f>[1]Taules!D343</f>
        <v>0</v>
      </c>
      <c r="K103" s="349" t="str">
        <f>[1]Taules!E343</f>
        <v>Respostes</v>
      </c>
      <c r="L103" s="348" t="s">
        <v>413</v>
      </c>
      <c r="M103" s="348"/>
      <c r="N103" s="348" t="s">
        <v>414</v>
      </c>
      <c r="O103" s="348"/>
      <c r="P103" s="348" t="s">
        <v>415</v>
      </c>
      <c r="Q103" s="348"/>
      <c r="R103" s="348" t="s">
        <v>416</v>
      </c>
      <c r="S103" s="348"/>
    </row>
    <row r="104" spans="2:19" ht="63.75">
      <c r="B104" s="243"/>
      <c r="C104" s="244" t="s">
        <v>422</v>
      </c>
      <c r="D104" s="245" t="s">
        <v>423</v>
      </c>
      <c r="E104" s="244" t="s">
        <v>422</v>
      </c>
      <c r="F104" s="245" t="s">
        <v>423</v>
      </c>
      <c r="G104" s="244" t="s">
        <v>422</v>
      </c>
      <c r="H104" s="245" t="s">
        <v>423</v>
      </c>
      <c r="J104" s="349"/>
      <c r="K104" s="349"/>
      <c r="L104" s="246" t="s">
        <v>4</v>
      </c>
      <c r="M104" s="246" t="s">
        <v>417</v>
      </c>
      <c r="N104" s="246" t="s">
        <v>4</v>
      </c>
      <c r="O104" s="246" t="s">
        <v>417</v>
      </c>
      <c r="P104" s="246" t="s">
        <v>4</v>
      </c>
      <c r="Q104" s="246" t="s">
        <v>417</v>
      </c>
      <c r="R104" s="246" t="s">
        <v>4</v>
      </c>
      <c r="S104" s="246" t="s">
        <v>417</v>
      </c>
    </row>
    <row r="105" spans="2:19" ht="25.5">
      <c r="B105" s="244" t="s">
        <v>413</v>
      </c>
      <c r="C105" s="212">
        <v>1</v>
      </c>
      <c r="D105" s="212">
        <v>1</v>
      </c>
      <c r="E105" s="212">
        <v>1</v>
      </c>
      <c r="F105" s="212">
        <v>1</v>
      </c>
      <c r="G105" s="212">
        <v>1</v>
      </c>
      <c r="H105" s="212">
        <v>0.5</v>
      </c>
      <c r="J105" s="218" t="str">
        <f>[1]Taules!D345</f>
        <v>ENG. EN INFORMÀTICA</v>
      </c>
      <c r="K105" s="218">
        <f>[1]Taules!E345</f>
        <v>3</v>
      </c>
      <c r="L105" s="218">
        <f>[1]Taules!F345</f>
        <v>3</v>
      </c>
      <c r="M105" s="247">
        <f>[1]Taules!G345</f>
        <v>1</v>
      </c>
      <c r="N105" s="218">
        <f>[1]Taules!H345</f>
        <v>0</v>
      </c>
      <c r="O105" s="218">
        <f>[1]Taules!I345</f>
        <v>0</v>
      </c>
      <c r="P105" s="218">
        <f>[1]Taules!J345</f>
        <v>0</v>
      </c>
      <c r="Q105" s="218">
        <f>[1]Taules!K345</f>
        <v>0</v>
      </c>
      <c r="R105" s="218">
        <f>[1]Taules!L345</f>
        <v>0</v>
      </c>
      <c r="S105" s="218">
        <f>[1]Taules!M345</f>
        <v>0</v>
      </c>
    </row>
    <row r="106" spans="2:19" ht="25.5">
      <c r="B106" s="244" t="s">
        <v>414</v>
      </c>
      <c r="C106" s="212">
        <v>0</v>
      </c>
      <c r="D106" s="212">
        <v>0</v>
      </c>
      <c r="E106" s="212">
        <v>0</v>
      </c>
      <c r="F106" s="212">
        <v>0</v>
      </c>
      <c r="G106" s="212">
        <v>0</v>
      </c>
      <c r="H106" s="212">
        <v>0.5</v>
      </c>
      <c r="J106" s="218" t="str">
        <f>[1]Taules!D346</f>
        <v>ENG. TÈCN. EN INFORMÀTICA DE GESTIÓ</v>
      </c>
      <c r="K106" s="218">
        <f>[1]Taules!E346</f>
        <v>4</v>
      </c>
      <c r="L106" s="218">
        <f>[1]Taules!F346</f>
        <v>4</v>
      </c>
      <c r="M106" s="247">
        <f>[1]Taules!G346</f>
        <v>1</v>
      </c>
      <c r="N106" s="218">
        <f>[1]Taules!H346</f>
        <v>0</v>
      </c>
      <c r="O106" s="218">
        <f>[1]Taules!I346</f>
        <v>0</v>
      </c>
      <c r="P106" s="218">
        <f>[1]Taules!J346</f>
        <v>0</v>
      </c>
      <c r="Q106" s="218">
        <f>[1]Taules!K346</f>
        <v>0</v>
      </c>
      <c r="R106" s="218">
        <f>[1]Taules!L346</f>
        <v>0</v>
      </c>
      <c r="S106" s="218">
        <f>[1]Taules!M346</f>
        <v>0</v>
      </c>
    </row>
    <row r="107" spans="2:19" ht="25.5">
      <c r="B107" s="244" t="s">
        <v>415</v>
      </c>
      <c r="C107" s="212">
        <v>0</v>
      </c>
      <c r="D107" s="212">
        <v>0</v>
      </c>
      <c r="E107" s="212">
        <v>0</v>
      </c>
      <c r="F107" s="212">
        <v>0</v>
      </c>
      <c r="G107" s="212">
        <v>0</v>
      </c>
      <c r="H107" s="212">
        <v>0</v>
      </c>
      <c r="J107" s="218" t="str">
        <f>[1]Taules!D347</f>
        <v>ENG. TÈCN. EN INFORMÀTICA DE SISTEMES</v>
      </c>
      <c r="K107" s="218">
        <f>[1]Taules!E347</f>
        <v>0</v>
      </c>
      <c r="L107" s="218">
        <f>[1]Taules!F347</f>
        <v>0</v>
      </c>
      <c r="M107" s="218">
        <f>[1]Taules!G347</f>
        <v>0</v>
      </c>
      <c r="N107" s="218">
        <f>[1]Taules!H347</f>
        <v>0</v>
      </c>
      <c r="O107" s="218">
        <f>[1]Taules!I347</f>
        <v>0</v>
      </c>
      <c r="P107" s="218">
        <f>[1]Taules!J347</f>
        <v>0</v>
      </c>
      <c r="Q107" s="218">
        <f>[1]Taules!K347</f>
        <v>0</v>
      </c>
      <c r="R107" s="218">
        <f>[1]Taules!L347</f>
        <v>0</v>
      </c>
      <c r="S107" s="218">
        <f>[1]Taules!M347</f>
        <v>0</v>
      </c>
    </row>
    <row r="108" spans="2:19" ht="25.5">
      <c r="B108" s="245" t="s">
        <v>416</v>
      </c>
      <c r="C108" s="212">
        <v>0</v>
      </c>
      <c r="D108" s="212">
        <v>0</v>
      </c>
      <c r="E108" s="212">
        <v>0</v>
      </c>
      <c r="F108" s="212">
        <v>0</v>
      </c>
      <c r="G108" s="212">
        <v>0</v>
      </c>
      <c r="H108" s="212">
        <v>0</v>
      </c>
      <c r="J108" s="218" t="str">
        <f>[1]Taules!D348</f>
        <v>TOTAL FIB</v>
      </c>
      <c r="K108" s="218">
        <f>[1]Taules!E348</f>
        <v>7</v>
      </c>
      <c r="L108" s="218">
        <f>[1]Taules!F348</f>
        <v>7</v>
      </c>
      <c r="M108" s="218">
        <f>[1]Taules!G348</f>
        <v>0</v>
      </c>
      <c r="N108" s="218">
        <f>[1]Taules!H348</f>
        <v>0</v>
      </c>
      <c r="O108" s="218">
        <f>[1]Taules!I348</f>
        <v>0</v>
      </c>
      <c r="P108" s="218">
        <f>[1]Taules!J348</f>
        <v>0</v>
      </c>
      <c r="Q108" s="218">
        <f>[1]Taules!K348</f>
        <v>0</v>
      </c>
      <c r="R108" s="218">
        <f>[1]Taules!L348</f>
        <v>0</v>
      </c>
      <c r="S108" s="218">
        <f>[1]Taules!M348</f>
        <v>0</v>
      </c>
    </row>
    <row r="110" spans="2:19" ht="15" customHeight="1">
      <c r="B110" s="194"/>
    </row>
    <row r="112" spans="2:19" ht="15" customHeight="1"/>
    <row r="113" spans="2:12" ht="15.75">
      <c r="B113" s="194" t="s">
        <v>227</v>
      </c>
    </row>
    <row r="116" spans="2:12">
      <c r="B116" s="248"/>
      <c r="C116" s="350" t="s">
        <v>418</v>
      </c>
      <c r="D116" s="351"/>
      <c r="E116" s="351"/>
      <c r="F116" s="351"/>
      <c r="G116" s="351"/>
      <c r="H116" s="351"/>
      <c r="I116" s="351"/>
      <c r="J116" s="351"/>
      <c r="K116" s="351"/>
    </row>
    <row r="117" spans="2:12">
      <c r="B117" s="249"/>
      <c r="C117" s="352" t="s">
        <v>419</v>
      </c>
      <c r="D117" s="353"/>
      <c r="E117" s="353"/>
      <c r="F117" s="353"/>
      <c r="G117" s="353"/>
      <c r="H117" s="353"/>
      <c r="I117" s="353"/>
      <c r="J117" s="353"/>
      <c r="K117" s="353"/>
    </row>
    <row r="118" spans="2:12">
      <c r="B118" s="249"/>
      <c r="C118" s="211">
        <v>2008</v>
      </c>
      <c r="D118" s="211"/>
      <c r="E118" s="211"/>
      <c r="F118" s="354">
        <v>2011</v>
      </c>
      <c r="G118" s="354"/>
      <c r="H118" s="354"/>
      <c r="I118" s="354">
        <v>2014</v>
      </c>
      <c r="J118" s="354"/>
      <c r="K118" s="354"/>
    </row>
    <row r="119" spans="2:12" ht="26.25" thickBot="1">
      <c r="B119" s="250"/>
      <c r="C119" s="211" t="s">
        <v>325</v>
      </c>
      <c r="D119" s="211" t="s">
        <v>326</v>
      </c>
      <c r="E119" s="211" t="s">
        <v>231</v>
      </c>
      <c r="F119" s="211" t="s">
        <v>325</v>
      </c>
      <c r="G119" s="211" t="s">
        <v>326</v>
      </c>
      <c r="H119" s="211" t="s">
        <v>231</v>
      </c>
      <c r="I119" s="211" t="s">
        <v>325</v>
      </c>
      <c r="J119" s="211" t="s">
        <v>326</v>
      </c>
      <c r="K119" s="211" t="s">
        <v>231</v>
      </c>
    </row>
    <row r="120" spans="2:12" ht="15.75" thickTop="1">
      <c r="B120" s="251" t="str">
        <f>[1]Taules!D18</f>
        <v>ENG. EN INFORMÀTICA</v>
      </c>
      <c r="C120" s="212">
        <v>5.6074766355140186E-2</v>
      </c>
      <c r="D120" s="212">
        <v>0.28037383177570091</v>
      </c>
      <c r="E120" s="212">
        <v>0.10280373831775701</v>
      </c>
      <c r="F120" s="212">
        <v>0.1092436974789916</v>
      </c>
      <c r="G120" s="212">
        <v>0.16806722689075632</v>
      </c>
      <c r="H120" s="212">
        <v>9.2436974789915971E-2</v>
      </c>
      <c r="I120" s="6">
        <v>0.15476190476190477</v>
      </c>
      <c r="J120" s="6">
        <v>0.14285714285714288</v>
      </c>
      <c r="K120" s="8">
        <v>9.5238095238095233E-2</v>
      </c>
    </row>
    <row r="121" spans="2:12">
      <c r="B121" s="251" t="str">
        <f>[1]Taules!D19</f>
        <v>ENG. TÈCN. EN INFORMÀTICA DE GESTIÓ</v>
      </c>
      <c r="C121" s="212">
        <v>3.2258064516129031E-2</v>
      </c>
      <c r="D121" s="212">
        <v>0.19354838709677419</v>
      </c>
      <c r="E121" s="212">
        <v>0</v>
      </c>
      <c r="F121" s="212">
        <v>2.1276595744680851E-2</v>
      </c>
      <c r="G121" s="212">
        <v>0.10638297872340426</v>
      </c>
      <c r="H121" s="212">
        <v>6.3829787234042548E-2</v>
      </c>
      <c r="I121" s="10">
        <v>0.15384615384615385</v>
      </c>
      <c r="J121" s="10">
        <v>0.15384615384615385</v>
      </c>
      <c r="K121" s="12">
        <v>0</v>
      </c>
    </row>
    <row r="122" spans="2:12">
      <c r="B122" s="251" t="str">
        <f>[1]Taules!D20</f>
        <v>ENG. TÈCN. EN INFORMÀTICA DE SISTEMES</v>
      </c>
      <c r="C122" s="212">
        <v>3.9215686274509803E-2</v>
      </c>
      <c r="D122" s="212">
        <v>0.13725490196078433</v>
      </c>
      <c r="E122" s="212">
        <v>3.9215686274509803E-2</v>
      </c>
      <c r="F122" s="212">
        <v>5.5555555555555552E-2</v>
      </c>
      <c r="G122" s="212">
        <v>0.18518518518518517</v>
      </c>
      <c r="H122" s="212">
        <v>0</v>
      </c>
      <c r="I122" s="10">
        <v>0.1</v>
      </c>
      <c r="J122" s="10">
        <v>0.1</v>
      </c>
      <c r="K122" s="212">
        <v>0</v>
      </c>
    </row>
    <row r="123" spans="2:12">
      <c r="C123" s="252"/>
      <c r="D123" s="252"/>
      <c r="E123" s="252"/>
    </row>
    <row r="125" spans="2:12">
      <c r="G125" s="347"/>
      <c r="H125" s="347" t="s">
        <v>418</v>
      </c>
      <c r="I125" s="347"/>
      <c r="J125" s="347"/>
      <c r="K125" s="347"/>
      <c r="L125" s="347"/>
    </row>
    <row r="126" spans="2:12">
      <c r="B126" s="250"/>
      <c r="C126" s="253">
        <v>2008</v>
      </c>
      <c r="D126" s="253">
        <v>2011</v>
      </c>
      <c r="E126" s="254">
        <v>2014</v>
      </c>
      <c r="G126" s="347"/>
      <c r="H126" s="348" t="s">
        <v>420</v>
      </c>
      <c r="I126" s="348"/>
      <c r="J126" s="348"/>
      <c r="K126" s="348"/>
      <c r="L126" s="348"/>
    </row>
    <row r="127" spans="2:12">
      <c r="B127" s="255" t="str">
        <f>[1]Taules!D18</f>
        <v>ENG. EN INFORMÀTICA</v>
      </c>
      <c r="C127" s="233">
        <f>SUM(C120:E120)</f>
        <v>0.43925233644859812</v>
      </c>
      <c r="D127" s="233">
        <f>SUM(F120:H120)</f>
        <v>0.36974789915966388</v>
      </c>
      <c r="E127" s="233">
        <f>SUM(I120:K120)</f>
        <v>0.3928571428571429</v>
      </c>
      <c r="G127" s="347"/>
      <c r="H127" s="348" t="s">
        <v>4</v>
      </c>
      <c r="I127" s="349" t="s">
        <v>421</v>
      </c>
      <c r="J127" s="348" t="s">
        <v>26</v>
      </c>
      <c r="K127" s="348"/>
      <c r="L127" s="348"/>
    </row>
    <row r="128" spans="2:12" ht="25.5">
      <c r="B128" s="255"/>
      <c r="C128" s="233"/>
      <c r="D128" s="233"/>
      <c r="E128" s="233"/>
      <c r="G128" s="347"/>
      <c r="H128" s="348"/>
      <c r="I128" s="349"/>
      <c r="J128" s="216" t="s">
        <v>325</v>
      </c>
      <c r="K128" s="216" t="s">
        <v>326</v>
      </c>
      <c r="L128" s="216" t="s">
        <v>231</v>
      </c>
    </row>
    <row r="129" spans="2:12">
      <c r="B129" s="255" t="str">
        <f>[1]Taules!D19</f>
        <v>ENG. TÈCN. EN INFORMÀTICA DE GESTIÓ</v>
      </c>
      <c r="C129" s="233">
        <f>SUM(C121:E121)</f>
        <v>0.22580645161290322</v>
      </c>
      <c r="D129" s="233">
        <f>SUM(F121:H121)</f>
        <v>0.19148936170212766</v>
      </c>
      <c r="E129" s="233">
        <f>SUM(I121:K121)</f>
        <v>0.30769230769230771</v>
      </c>
      <c r="G129" s="218" t="str">
        <f>[1]Taules!D452</f>
        <v>ENG. EN INFORMÀTICA</v>
      </c>
      <c r="H129" s="218">
        <f>[1]Taules!E452</f>
        <v>119</v>
      </c>
      <c r="I129" s="247">
        <f>[1]Taules!F452</f>
        <v>0.63025210084033612</v>
      </c>
      <c r="J129" s="247">
        <f>[1]Taules!G452</f>
        <v>0.1092436974789916</v>
      </c>
      <c r="K129" s="247">
        <f>[1]Taules!H452</f>
        <v>0.16806722689075632</v>
      </c>
      <c r="L129" s="247">
        <f>[1]Taules!I452</f>
        <v>9.2436974789915971E-2</v>
      </c>
    </row>
    <row r="130" spans="2:12">
      <c r="B130" s="255"/>
      <c r="C130" s="233"/>
      <c r="D130" s="233"/>
      <c r="E130" s="233"/>
      <c r="G130" s="218" t="str">
        <f>[1]Taules!D453</f>
        <v>ENG. TÈCN. EN INFORMÀTICA DE GESTIÓ</v>
      </c>
      <c r="H130" s="218">
        <f>[1]Taules!E453</f>
        <v>47</v>
      </c>
      <c r="I130" s="247">
        <f>[1]Taules!F453</f>
        <v>0.80851063829787229</v>
      </c>
      <c r="J130" s="247">
        <f>[1]Taules!G453</f>
        <v>2.1276595744680851E-2</v>
      </c>
      <c r="K130" s="247">
        <f>[1]Taules!H453</f>
        <v>0.10638297872340426</v>
      </c>
      <c r="L130" s="247">
        <f>[1]Taules!I453</f>
        <v>6.3829787234042548E-2</v>
      </c>
    </row>
    <row r="131" spans="2:12">
      <c r="B131" s="255" t="str">
        <f>[1]Taules!D20</f>
        <v>ENG. TÈCN. EN INFORMÀTICA DE SISTEMES</v>
      </c>
      <c r="C131" s="233">
        <f>SUM(C122:E122)</f>
        <v>0.21568627450980393</v>
      </c>
      <c r="D131" s="233">
        <f>SUM(F122:H122)</f>
        <v>0.24074074074074073</v>
      </c>
      <c r="E131" s="233">
        <f>SUM(I122:K122)</f>
        <v>0.2</v>
      </c>
      <c r="G131" s="218" t="str">
        <f>[1]Taules!D454</f>
        <v>ENG. TÈCN. EN INFORMÀTICA DE SISTEMES</v>
      </c>
      <c r="H131" s="218">
        <f>[1]Taules!E454</f>
        <v>54</v>
      </c>
      <c r="I131" s="247">
        <f>[1]Taules!F454</f>
        <v>0.7592592592592593</v>
      </c>
      <c r="J131" s="247">
        <f>[1]Taules!G454</f>
        <v>5.5555555555555552E-2</v>
      </c>
      <c r="K131" s="247">
        <f>[1]Taules!H454</f>
        <v>0.18518518518518517</v>
      </c>
      <c r="L131" s="247">
        <f>[1]Taules!I454</f>
        <v>0</v>
      </c>
    </row>
    <row r="132" spans="2:12">
      <c r="G132" s="218" t="str">
        <f>[1]Taules!D455</f>
        <v>TOTAL FIB</v>
      </c>
      <c r="H132" s="218">
        <f>[1]Taules!E455</f>
        <v>220</v>
      </c>
      <c r="I132" s="247">
        <f>[1]Taules!F455</f>
        <v>0.7</v>
      </c>
      <c r="J132" s="247">
        <f>[1]Taules!G455</f>
        <v>7.7272727272727271E-2</v>
      </c>
      <c r="K132" s="247">
        <f>[1]Taules!H455</f>
        <v>0.15909090909090909</v>
      </c>
      <c r="L132" s="247">
        <f>[1]Taules!I455</f>
        <v>6.363636363636363E-2</v>
      </c>
    </row>
    <row r="133" spans="2:12">
      <c r="G133" s="256"/>
      <c r="H133" s="219"/>
      <c r="I133" s="219"/>
      <c r="J133" s="221"/>
      <c r="K133" s="220"/>
      <c r="L133" s="221"/>
    </row>
    <row r="134" spans="2:12" ht="15" customHeight="1">
      <c r="G134" s="222"/>
      <c r="H134" s="223">
        <v>1778</v>
      </c>
      <c r="I134" s="208">
        <f>1011/H134</f>
        <v>0.56861642294713166</v>
      </c>
      <c r="J134" s="208">
        <f>269/H134</f>
        <v>0.15129358830146231</v>
      </c>
      <c r="K134" s="208">
        <f>289/H134</f>
        <v>0.16254218222722161</v>
      </c>
      <c r="L134" s="208">
        <f>209/H134</f>
        <v>0.11754780652418448</v>
      </c>
    </row>
  </sheetData>
  <mergeCells count="69">
    <mergeCell ref="B1:N1"/>
    <mergeCell ref="M12:N12"/>
    <mergeCell ref="O12:P12"/>
    <mergeCell ref="Q12:R12"/>
    <mergeCell ref="C15:E15"/>
    <mergeCell ref="F15:H15"/>
    <mergeCell ref="I15:K15"/>
    <mergeCell ref="I46:O46"/>
    <mergeCell ref="B27:B28"/>
    <mergeCell ref="F27:H27"/>
    <mergeCell ref="I27:K27"/>
    <mergeCell ref="M27:S27"/>
    <mergeCell ref="B40:H40"/>
    <mergeCell ref="B41:B42"/>
    <mergeCell ref="C41:D41"/>
    <mergeCell ref="E41:F41"/>
    <mergeCell ref="G41:H41"/>
    <mergeCell ref="B46:H46"/>
    <mergeCell ref="L47:M47"/>
    <mergeCell ref="N47:O47"/>
    <mergeCell ref="B47:B48"/>
    <mergeCell ref="C47:D47"/>
    <mergeCell ref="E47:F47"/>
    <mergeCell ref="G47:H47"/>
    <mergeCell ref="I47:I48"/>
    <mergeCell ref="J47:K47"/>
    <mergeCell ref="C58:E58"/>
    <mergeCell ref="F58:H58"/>
    <mergeCell ref="I58:K58"/>
    <mergeCell ref="C71:E71"/>
    <mergeCell ref="F71:H71"/>
    <mergeCell ref="I71:K71"/>
    <mergeCell ref="H76:H77"/>
    <mergeCell ref="J76:J77"/>
    <mergeCell ref="K76:K77"/>
    <mergeCell ref="B78:B79"/>
    <mergeCell ref="D78:D79"/>
    <mergeCell ref="E78:E79"/>
    <mergeCell ref="G78:G79"/>
    <mergeCell ref="H78:H79"/>
    <mergeCell ref="B76:B77"/>
    <mergeCell ref="D76:D77"/>
    <mergeCell ref="E76:E77"/>
    <mergeCell ref="G76:G77"/>
    <mergeCell ref="Y91:AA91"/>
    <mergeCell ref="J78:J79"/>
    <mergeCell ref="K78:K79"/>
    <mergeCell ref="M91:O91"/>
    <mergeCell ref="P91:R91"/>
    <mergeCell ref="S91:U91"/>
    <mergeCell ref="V91:X91"/>
    <mergeCell ref="F118:H118"/>
    <mergeCell ref="I118:K118"/>
    <mergeCell ref="E103:F103"/>
    <mergeCell ref="G103:H103"/>
    <mergeCell ref="J103:J104"/>
    <mergeCell ref="K103:K104"/>
    <mergeCell ref="N103:O103"/>
    <mergeCell ref="P103:Q103"/>
    <mergeCell ref="R103:S103"/>
    <mergeCell ref="C116:K116"/>
    <mergeCell ref="C117:K117"/>
    <mergeCell ref="L103:M103"/>
    <mergeCell ref="G125:G128"/>
    <mergeCell ref="H125:L125"/>
    <mergeCell ref="H126:L126"/>
    <mergeCell ref="H127:H128"/>
    <mergeCell ref="I127:I128"/>
    <mergeCell ref="J127:L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2015-08-26T06:50:43Z</dcterms:modified>
</cp:coreProperties>
</file>