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45" windowWidth="14430" windowHeight="11760"/>
  </bookViews>
  <sheets>
    <sheet name="Doctors" sheetId="2" r:id="rId1"/>
    <sheet name="Gràfics" sheetId="4" r:id="rId2"/>
  </sheets>
  <calcPr calcId="145621"/>
</workbook>
</file>

<file path=xl/calcChain.xml><?xml version="1.0" encoding="utf-8"?>
<calcChain xmlns="http://schemas.openxmlformats.org/spreadsheetml/2006/main">
  <c r="N49" i="4" l="1"/>
  <c r="N48" i="4"/>
  <c r="M49" i="4"/>
  <c r="M48" i="4"/>
  <c r="L49" i="4"/>
  <c r="L48" i="4"/>
  <c r="K49" i="4"/>
  <c r="K48" i="4"/>
  <c r="J49" i="4"/>
  <c r="J48" i="4"/>
  <c r="M303" i="2"/>
  <c r="K303" i="2"/>
  <c r="I303" i="2"/>
  <c r="O193" i="2" l="1"/>
  <c r="M193" i="2"/>
  <c r="K193" i="2"/>
  <c r="N195" i="2"/>
  <c r="B116" i="2" l="1"/>
  <c r="D116" i="2"/>
  <c r="B89" i="2"/>
  <c r="D89" i="2"/>
  <c r="F89" i="2"/>
  <c r="H89" i="2"/>
  <c r="J89" i="2"/>
  <c r="L89" i="2"/>
  <c r="L64" i="2"/>
  <c r="H276" i="2" l="1"/>
  <c r="F276" i="2"/>
  <c r="D276" i="2"/>
  <c r="B276" i="2"/>
  <c r="E161" i="2" l="1"/>
  <c r="B70" i="2" l="1"/>
  <c r="B69" i="2"/>
  <c r="C70" i="2"/>
  <c r="C69" i="2"/>
  <c r="D70" i="2"/>
  <c r="D69" i="2"/>
  <c r="E69" i="2"/>
  <c r="F16" i="2"/>
  <c r="F15" i="2"/>
  <c r="G8" i="2"/>
  <c r="E8" i="2"/>
  <c r="R177" i="2" l="1"/>
  <c r="P177" i="2"/>
  <c r="N177" i="2"/>
  <c r="L177" i="2"/>
  <c r="J177" i="2"/>
  <c r="H177" i="2"/>
  <c r="F177" i="2"/>
  <c r="D177" i="2"/>
  <c r="B177" i="2"/>
  <c r="E169" i="2"/>
  <c r="C161" i="2"/>
  <c r="E70" i="2" l="1"/>
  <c r="J27" i="2"/>
  <c r="D27" i="2" l="1"/>
  <c r="B17" i="2"/>
  <c r="M64" i="2" s="1"/>
  <c r="E71" i="2" l="1"/>
  <c r="D71" i="2"/>
  <c r="C71" i="2"/>
  <c r="F17" i="2"/>
  <c r="B71" i="2"/>
  <c r="C8" i="2"/>
  <c r="D8" i="2" s="1"/>
  <c r="O177" i="2"/>
  <c r="K177" i="2"/>
  <c r="M177" i="2"/>
  <c r="I177" i="2"/>
  <c r="S177" i="2"/>
  <c r="Q177" i="2"/>
  <c r="G177" i="2"/>
  <c r="C177" i="2"/>
  <c r="E177" i="2"/>
  <c r="K27" i="2"/>
  <c r="E27" i="2"/>
  <c r="L303" i="2"/>
  <c r="J303" i="2"/>
  <c r="H303" i="2"/>
  <c r="F303" i="2"/>
  <c r="D303" i="2"/>
  <c r="B303" i="2"/>
  <c r="L294" i="2"/>
  <c r="M294" i="2" s="1"/>
  <c r="J294" i="2"/>
  <c r="K294" i="2" s="1"/>
  <c r="H294" i="2"/>
  <c r="I294" i="2" s="1"/>
  <c r="F294" i="2"/>
  <c r="G294" i="2" s="1"/>
  <c r="D294" i="2"/>
  <c r="E294" i="2" s="1"/>
  <c r="B294" i="2"/>
  <c r="C294" i="2" s="1"/>
  <c r="N285" i="2"/>
  <c r="L285" i="2"/>
  <c r="J285" i="2"/>
  <c r="H285" i="2"/>
  <c r="F285" i="2"/>
  <c r="D285" i="2"/>
  <c r="E285" i="2" s="1"/>
  <c r="B285" i="2"/>
  <c r="N267" i="2"/>
  <c r="O267" i="2" s="1"/>
  <c r="L267" i="2"/>
  <c r="M267" i="2" s="1"/>
  <c r="J267" i="2"/>
  <c r="K267" i="2" s="1"/>
  <c r="H267" i="2"/>
  <c r="F267" i="2"/>
  <c r="D267" i="2"/>
  <c r="B267" i="2"/>
  <c r="C267" i="2" s="1"/>
  <c r="J258" i="2"/>
  <c r="K258" i="2" s="1"/>
  <c r="H258" i="2"/>
  <c r="I258" i="2" s="1"/>
  <c r="F258" i="2"/>
  <c r="G258" i="2" s="1"/>
  <c r="D258" i="2"/>
  <c r="E258" i="2" s="1"/>
  <c r="B258" i="2"/>
  <c r="C258" i="2" s="1"/>
  <c r="I267" i="2" l="1"/>
  <c r="C285" i="2"/>
  <c r="K285" i="2"/>
  <c r="M285" i="2"/>
  <c r="C303" i="2"/>
  <c r="G285" i="2"/>
  <c r="O285" i="2"/>
  <c r="E303" i="2"/>
  <c r="E267" i="2"/>
  <c r="E276" i="2"/>
  <c r="G276" i="2"/>
  <c r="I276" i="2"/>
  <c r="C276" i="2"/>
  <c r="G267" i="2"/>
  <c r="O276" i="2"/>
  <c r="M276" i="2"/>
  <c r="K276" i="2"/>
  <c r="I285" i="2"/>
  <c r="G303" i="2"/>
  <c r="F240" i="2"/>
  <c r="G240" i="2" s="1"/>
  <c r="D240" i="2"/>
  <c r="B240" i="2"/>
  <c r="D231" i="2"/>
  <c r="E231" i="2" s="1"/>
  <c r="B231" i="2"/>
  <c r="J222" i="2"/>
  <c r="K222" i="2" s="1"/>
  <c r="H222" i="2"/>
  <c r="I222" i="2" s="1"/>
  <c r="F222" i="2"/>
  <c r="G222" i="2" s="1"/>
  <c r="D222" i="2"/>
  <c r="E222" i="2" s="1"/>
  <c r="B222" i="2"/>
  <c r="C222" i="2" s="1"/>
  <c r="L204" i="2"/>
  <c r="J204" i="2"/>
  <c r="H204" i="2"/>
  <c r="I204" i="2" s="1"/>
  <c r="F204" i="2"/>
  <c r="D204" i="2"/>
  <c r="B204" i="2"/>
  <c r="L195" i="2"/>
  <c r="M195" i="2" s="1"/>
  <c r="J195" i="2"/>
  <c r="H195" i="2"/>
  <c r="F195" i="2"/>
  <c r="D195" i="2"/>
  <c r="B195" i="2"/>
  <c r="C195" i="2" s="1"/>
  <c r="C231" i="2" l="1"/>
  <c r="E195" i="2"/>
  <c r="O195" i="2"/>
  <c r="G195" i="2"/>
  <c r="K204" i="2"/>
  <c r="I195" i="2"/>
  <c r="E204" i="2"/>
  <c r="M204" i="2"/>
  <c r="C240" i="2"/>
  <c r="C204" i="2"/>
  <c r="K195" i="2"/>
  <c r="G204" i="2"/>
  <c r="E240" i="2"/>
  <c r="C169" i="2"/>
  <c r="R152" i="2"/>
  <c r="P152" i="2"/>
  <c r="N152" i="2"/>
  <c r="O152" i="2" s="1"/>
  <c r="L152" i="2"/>
  <c r="M152" i="2" s="1"/>
  <c r="J152" i="2"/>
  <c r="K152" i="2" s="1"/>
  <c r="H152" i="2"/>
  <c r="I152" i="2" s="1"/>
  <c r="F152" i="2"/>
  <c r="G152" i="2" s="1"/>
  <c r="D152" i="2"/>
  <c r="E152" i="2" s="1"/>
  <c r="B152" i="2"/>
  <c r="C152" i="2" s="1"/>
  <c r="L143" i="2"/>
  <c r="M143" i="2" s="1"/>
  <c r="J143" i="2"/>
  <c r="K143" i="2" s="1"/>
  <c r="H143" i="2"/>
  <c r="I143" i="2" s="1"/>
  <c r="F143" i="2"/>
  <c r="G143" i="2" s="1"/>
  <c r="D143" i="2"/>
  <c r="E143" i="2" s="1"/>
  <c r="B143" i="2"/>
  <c r="C143" i="2" s="1"/>
  <c r="AB134" i="2"/>
  <c r="AC134" i="2" s="1"/>
  <c r="Z134" i="2"/>
  <c r="AA134" i="2" s="1"/>
  <c r="X134" i="2"/>
  <c r="Y134" i="2" s="1"/>
  <c r="V134" i="2"/>
  <c r="W134" i="2" s="1"/>
  <c r="T125" i="2"/>
  <c r="U125" i="2" s="1"/>
  <c r="R125" i="2"/>
  <c r="S125" i="2" s="1"/>
  <c r="P125" i="2"/>
  <c r="Q125" i="2" s="1"/>
  <c r="N125" i="2"/>
  <c r="O125" i="2" s="1"/>
  <c r="L125" i="2"/>
  <c r="M125" i="2" s="1"/>
  <c r="J125" i="2"/>
  <c r="K125" i="2" s="1"/>
  <c r="H125" i="2"/>
  <c r="I125" i="2" s="1"/>
  <c r="F125" i="2"/>
  <c r="G125" i="2" s="1"/>
  <c r="D125" i="2"/>
  <c r="E125" i="2" s="1"/>
  <c r="B125" i="2"/>
  <c r="C125" i="2" s="1"/>
  <c r="N116" i="2"/>
  <c r="O116" i="2" s="1"/>
  <c r="L116" i="2"/>
  <c r="M116" i="2" s="1"/>
  <c r="J116" i="2"/>
  <c r="K116" i="2" s="1"/>
  <c r="H116" i="2"/>
  <c r="I116" i="2" s="1"/>
  <c r="Q152" i="2" l="1"/>
  <c r="F161" i="2"/>
  <c r="D161" i="2"/>
  <c r="S152" i="2"/>
  <c r="F169" i="2"/>
  <c r="D169" i="2"/>
  <c r="J98" i="2"/>
  <c r="K98" i="2" s="1"/>
  <c r="H98" i="2"/>
  <c r="I98" i="2" s="1"/>
  <c r="F98" i="2"/>
  <c r="G98" i="2" s="1"/>
  <c r="D98" i="2"/>
  <c r="E98" i="2" s="1"/>
  <c r="B98" i="2"/>
  <c r="C98" i="2" s="1"/>
  <c r="N80" i="2"/>
  <c r="L80" i="2"/>
  <c r="J80" i="2"/>
  <c r="K80" i="2" s="1"/>
  <c r="H80" i="2"/>
  <c r="I80" i="2" s="1"/>
  <c r="F80" i="2"/>
  <c r="D80" i="2"/>
  <c r="E80" i="2" s="1"/>
  <c r="B80" i="2"/>
  <c r="C80" i="2" s="1"/>
  <c r="J64" i="2"/>
  <c r="K64" i="2" s="1"/>
  <c r="H64" i="2"/>
  <c r="I64" i="2" s="1"/>
  <c r="F64" i="2"/>
  <c r="G64" i="2" s="1"/>
  <c r="D64" i="2"/>
  <c r="E64" i="2" s="1"/>
  <c r="B64" i="2"/>
  <c r="C64" i="2" s="1"/>
  <c r="J55" i="2"/>
  <c r="K55" i="2" s="1"/>
  <c r="H55" i="2"/>
  <c r="I55" i="2" s="1"/>
  <c r="F55" i="2"/>
  <c r="G55" i="2" s="1"/>
  <c r="D55" i="2"/>
  <c r="E55" i="2" s="1"/>
  <c r="B55" i="2"/>
  <c r="C55" i="2" s="1"/>
  <c r="J46" i="2"/>
  <c r="K46" i="2" s="1"/>
  <c r="H46" i="2"/>
  <c r="I46" i="2" s="1"/>
  <c r="F46" i="2"/>
  <c r="G46" i="2" s="1"/>
  <c r="D46" i="2"/>
  <c r="E46" i="2" s="1"/>
  <c r="B46" i="2"/>
  <c r="C46" i="2" s="1"/>
  <c r="L37" i="2"/>
  <c r="M37" i="2" s="1"/>
  <c r="J37" i="2"/>
  <c r="K37" i="2" s="1"/>
  <c r="H37" i="2"/>
  <c r="I37" i="2" s="1"/>
  <c r="F37" i="2"/>
  <c r="G37" i="2" s="1"/>
  <c r="D37" i="2"/>
  <c r="E37" i="2" s="1"/>
  <c r="C37" i="2"/>
  <c r="H27" i="2"/>
  <c r="I27" i="2" s="1"/>
  <c r="F27" i="2"/>
  <c r="G27" i="2" s="1"/>
  <c r="B27" i="2"/>
  <c r="C27" i="2" s="1"/>
  <c r="H8" i="2"/>
  <c r="F8" i="2"/>
  <c r="C17" i="2"/>
  <c r="C16" i="2"/>
  <c r="C15" i="2"/>
  <c r="I89" i="2" l="1"/>
  <c r="M89" i="2"/>
  <c r="E89" i="2"/>
  <c r="K89" i="2"/>
  <c r="C89" i="2"/>
  <c r="G89" i="2"/>
  <c r="G80" i="2"/>
  <c r="M80" i="2"/>
  <c r="O80" i="2"/>
</calcChain>
</file>

<file path=xl/sharedStrings.xml><?xml version="1.0" encoding="utf-8"?>
<sst xmlns="http://schemas.openxmlformats.org/spreadsheetml/2006/main" count="974" uniqueCount="283">
  <si>
    <t>PERFIL DE L'ENSENYAMENT</t>
  </si>
  <si>
    <t>Respostes</t>
  </si>
  <si>
    <t>Població</t>
  </si>
  <si>
    <t>% Resposta</t>
  </si>
  <si>
    <t>Dones</t>
  </si>
  <si>
    <t>Homes</t>
  </si>
  <si>
    <t>%</t>
  </si>
  <si>
    <t>ESTATUS D'INSERCIÓ</t>
  </si>
  <si>
    <t>Situació laboral actual</t>
  </si>
  <si>
    <t>No</t>
  </si>
  <si>
    <t>Altres</t>
  </si>
  <si>
    <t>SITUACIÓ LABORAL</t>
  </si>
  <si>
    <t>Mitjana</t>
  </si>
  <si>
    <t>Desv.</t>
  </si>
  <si>
    <t>Públic</t>
  </si>
  <si>
    <t>Privat</t>
  </si>
  <si>
    <t>Barcelona</t>
  </si>
  <si>
    <t>Tarragona</t>
  </si>
  <si>
    <t>Girona</t>
  </si>
  <si>
    <t>Lleida</t>
  </si>
  <si>
    <t>Europa</t>
  </si>
  <si>
    <t>Idiomes</t>
  </si>
  <si>
    <t>Iniciativa personal</t>
  </si>
  <si>
    <t>Sí</t>
  </si>
  <si>
    <t>FORMACIÓ PRÈVIA</t>
  </si>
  <si>
    <t>A la universitat</t>
  </si>
  <si>
    <t>Categoria dins la universitat</t>
  </si>
  <si>
    <t>Col·laborador</t>
  </si>
  <si>
    <t>Agregat o professor funcionari</t>
  </si>
  <si>
    <t>Associat</t>
  </si>
  <si>
    <t>Només investigador</t>
  </si>
  <si>
    <t>Satisfacció general amb els estudis de doctorat</t>
  </si>
  <si>
    <t>SATISFACCIÓ AMB ELS ESTUDIS DE DOCTORAT</t>
  </si>
  <si>
    <t>Repetiries els estudis de doctorat?</t>
  </si>
  <si>
    <t>Nivell d'estudis requerit per accedir a la darrera feina</t>
  </si>
  <si>
    <t>Títol de doctor</t>
  </si>
  <si>
    <t>Menys de 10</t>
  </si>
  <si>
    <t>Entre 10 i 50</t>
  </si>
  <si>
    <t>Entre 51 i 100</t>
  </si>
  <si>
    <t>Entre 101 i 250</t>
  </si>
  <si>
    <t>Entre 251 i 500</t>
  </si>
  <si>
    <t>VALORACIÓ DE L'ADEQUACIÓ DE LA FORMACIÓ REBUDA</t>
  </si>
  <si>
    <t>Capacitat de generar nou coneixement</t>
  </si>
  <si>
    <t>Canvi de feina un cop finalitzat el doctorat</t>
  </si>
  <si>
    <t>DADES IDENTIFICATIVES</t>
  </si>
  <si>
    <t>Nacionalitat</t>
  </si>
  <si>
    <t>Espanyola</t>
  </si>
  <si>
    <t>Tipus de tesi doctoral</t>
  </si>
  <si>
    <t>Monografia</t>
  </si>
  <si>
    <t>Català</t>
  </si>
  <si>
    <t>Castellà</t>
  </si>
  <si>
    <t>Anglès</t>
  </si>
  <si>
    <t>Majoritàriament de manera independent</t>
  </si>
  <si>
    <t>Majoritàriament dins un grup de recerca/mixta</t>
  </si>
  <si>
    <t>DESCRIPCIÓ DE LA TESI DOCTORAL</t>
  </si>
  <si>
    <t>FONT D'INGRESSOS DURANT ELS ESTUDIS DE DOCTORAT</t>
  </si>
  <si>
    <t>Universitat on es van cursar els estudis d'accés</t>
  </si>
  <si>
    <t>UPC</t>
  </si>
  <si>
    <t>URV</t>
  </si>
  <si>
    <t>UVIC</t>
  </si>
  <si>
    <t>Universitats espanyoles fora de Catalunya</t>
  </si>
  <si>
    <t>Universitats fora d’Espanya</t>
  </si>
  <si>
    <t>Gènere</t>
  </si>
  <si>
    <t>Dona</t>
  </si>
  <si>
    <t>Home</t>
  </si>
  <si>
    <t>Total</t>
  </si>
  <si>
    <t>Derivació de publicacions en cas d'haver fer una monografia</t>
  </si>
  <si>
    <t>Col·lecció d’articles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</si>
  <si>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</si>
  <si>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</si>
  <si>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</si>
  <si>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</si>
  <si>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</si>
  <si>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Més d’un idioma</t>
  </si>
  <si>
    <t>Forma de treball durant la tesi doctorat</t>
  </si>
  <si>
    <t>Tesis de tipus empírica (laborati, clínica, entrevista, qüestionari..)</t>
  </si>
  <si>
    <t>Altres (especifiqueu)</t>
  </si>
  <si>
    <t>Jornada de treball a temps complet</t>
  </si>
  <si>
    <t>Treballo</t>
  </si>
  <si>
    <t>No treballo però he treballat després dels estudis</t>
  </si>
  <si>
    <t>No he treballat mai</t>
  </si>
  <si>
    <t>0</t>
  </si>
  <si>
    <t>No (jornada parcial o altres)</t>
  </si>
  <si>
    <t>Possessió del títol de Dr. Europeu</t>
  </si>
  <si>
    <t>Lloc on ha té/ha tingut la feina de major dedicació</t>
  </si>
  <si>
    <t>En un centre/institut de recerca</t>
  </si>
  <si>
    <t>En una empresa o altra institució</t>
  </si>
  <si>
    <t>Lector/ajudant doctor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</si>
  <si>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</si>
  <si>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</si>
  <si>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</si>
  <si>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</si>
  <si>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</si>
  <si>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</si>
  <si>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</si>
  <si>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</si>
  <si>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</si>
  <si>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</si>
  <si>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</si>
  <si>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</si>
  <si>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</si>
  <si>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Pariticipació en conferències nacionals o internacionals</t>
  </si>
  <si>
    <t>Presentació de la recerca en seminaris interns al departament/institució</t>
  </si>
  <si>
    <t>Nombre de treballadors</t>
  </si>
  <si>
    <t>La seva titulació específica (llic/eng/dipl)</t>
  </si>
  <si>
    <t>Només ser titulat universitari</t>
  </si>
  <si>
    <t>No calia cap titulació universitària</t>
  </si>
  <si>
    <t>Guanys anuals bruts</t>
  </si>
  <si>
    <t>Les funcions són les pròpies del nivell de titulació de Doctor?</t>
  </si>
  <si>
    <t>Menys de 9.000 €</t>
  </si>
  <si>
    <t>Entre 9.000 i 12.000 €</t>
  </si>
  <si>
    <t>Entre 12.000 i 15.000 €</t>
  </si>
  <si>
    <t>Entre 15.000 i 18.000 €</t>
  </si>
  <si>
    <t>Entre 18.000 i 24.000€</t>
  </si>
  <si>
    <t>Entre 24.000 i 30.000€</t>
  </si>
  <si>
    <t>Entre 30.000 i 40.000 €</t>
  </si>
  <si>
    <t>Entre 40.000 i 50.000 €</t>
  </si>
  <si>
    <t>Més de 50.000</t>
  </si>
  <si>
    <t>Sí (funcions pròpies)</t>
  </si>
  <si>
    <t>BRANCA D'ACTIVITAT</t>
  </si>
  <si>
    <t>Branca d'activitat econòmica de l'empresa</t>
  </si>
  <si>
    <t>ÀMBIT I UBICACIÓ</t>
  </si>
  <si>
    <t>Àmbit de l'empresa</t>
  </si>
  <si>
    <t>Lloc de feina</t>
  </si>
  <si>
    <t>Resta de comunitats autònomes</t>
  </si>
  <si>
    <t>Resta del món</t>
  </si>
  <si>
    <t>Qualitat de la inserció:Funcions</t>
  </si>
  <si>
    <t>Funcions de direcció: pròpia empresa, Direcció producció, financera...</t>
  </si>
  <si>
    <t>Funcions de comerç i distribució</t>
  </si>
  <si>
    <t>Funcions d'ensenyament</t>
  </si>
  <si>
    <t>Funcions d'R+D</t>
  </si>
  <si>
    <t>Funcions d'assistència mèdica i social</t>
  </si>
  <si>
    <t>Funcions de disseny, art</t>
  </si>
  <si>
    <t>Funcions técniques</t>
  </si>
  <si>
    <t>Altres funcions qualificades</t>
  </si>
  <si>
    <t>Altres funcions no qualificades</t>
  </si>
  <si>
    <t>Satisfacció amb el contingut de la feina</t>
  </si>
  <si>
    <t>Satisfacció amb les perspectives de millora i promoció</t>
  </si>
  <si>
    <t>Satisfacció amb el nivell de retribució</t>
  </si>
  <si>
    <t>Satisfacció amb la connexió dels coneixements/competències desenvolupades de la formació doctoral i la feina</t>
  </si>
  <si>
    <t>Satisfacció general amb la feina on treballes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</si>
  <si>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</si>
  <si>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</si>
  <si>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</si>
  <si>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</si>
  <si>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</si>
  <si>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</si>
  <si>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</si>
  <si>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</si>
  <si>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</si>
  <si>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</si>
  <si>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</si>
  <si>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Treball en equip</t>
  </si>
  <si>
    <t>ATUR</t>
  </si>
  <si>
    <t>Estatus actual</t>
  </si>
  <si>
    <t>Temps que fa que busques feina</t>
  </si>
  <si>
    <t>Ocupat</t>
  </si>
  <si>
    <t>Aturat</t>
  </si>
  <si>
    <t>Inactiu</t>
  </si>
  <si>
    <t>Menys de sis mesos</t>
  </si>
  <si>
    <t>Entre sis mesos i un any</t>
  </si>
  <si>
    <t>Entre un i dos anys</t>
  </si>
  <si>
    <t>Més de dos anys</t>
  </si>
  <si>
    <t>Nombre de feines rebutjades</t>
  </si>
  <si>
    <t>1</t>
  </si>
  <si>
    <t>2</t>
  </si>
  <si>
    <t>3</t>
  </si>
  <si>
    <t>Contactes personals o familiars</t>
  </si>
  <si>
    <t>Internet / Anuncis a la premsa</t>
  </si>
  <si>
    <t>Oposició / concurs públic</t>
  </si>
  <si>
    <t>Servei d'Ocupació de Catalunya (SOC)</t>
  </si>
  <si>
    <t>Crear una empresa o despatx propi</t>
  </si>
  <si>
    <t>Serveis de la borsa de les universitats</t>
  </si>
  <si>
    <t>MOBILITAT</t>
  </si>
  <si>
    <t>Mobilitat durant els estudis (format 2011)</t>
  </si>
  <si>
    <t>Mobilitat Postdocotoral</t>
  </si>
  <si>
    <t>Sí, nacional</t>
  </si>
  <si>
    <t>Sí, internacional</t>
  </si>
  <si>
    <t>Sí, Nacional (Catalunya / Espanya)</t>
  </si>
  <si>
    <t>Sí, a l'estranger</t>
  </si>
  <si>
    <t>Població i mostra</t>
  </si>
  <si>
    <t>Edat en el moment de la finalització del programa</t>
  </si>
  <si>
    <t>Desv</t>
  </si>
  <si>
    <t>Total mostra</t>
  </si>
  <si>
    <t>Idioma en que s'ha escrit la tesi</t>
  </si>
  <si>
    <t>Forma de treball durant la tesi</t>
  </si>
  <si>
    <t>Lloc on té/ha tingut la feina de major dedicació</t>
  </si>
  <si>
    <t>Qualitat de la inserció: Satisfacció</t>
  </si>
  <si>
    <t>(Molt baix 1 - 7 Molt alt)</t>
  </si>
  <si>
    <t>TIPUS DE CONTRACTE</t>
  </si>
  <si>
    <t>Tipus de contracte</t>
  </si>
  <si>
    <t>Fix</t>
  </si>
  <si>
    <t>Autònom</t>
  </si>
  <si>
    <t>Temporal/interí</t>
  </si>
  <si>
    <t>Becari</t>
  </si>
  <si>
    <t>Sense contracte</t>
  </si>
  <si>
    <t>TIPUS DE TREBALL</t>
  </si>
  <si>
    <t>Tipus autònom</t>
  </si>
  <si>
    <t>Compte propi</t>
  </si>
  <si>
    <t>Compte aliè</t>
  </si>
  <si>
    <t>*(Nomès pels autònoms)</t>
  </si>
  <si>
    <t>DURADA DEL CONTRACTE</t>
  </si>
  <si>
    <t>Durada del contracte</t>
  </si>
  <si>
    <t>Més d’un any</t>
  </si>
  <si>
    <t>NIVELL D'ESTUDIS DELS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</si>
  <si>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</si>
  <si>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</si>
  <si>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</si>
  <si>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</si>
  <si>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</si>
  <si>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</si>
  <si>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Nivell d'estudis dels pares</t>
  </si>
  <si>
    <t>Mobilitat durant els estudis</t>
  </si>
  <si>
    <t>Mobilitat postdoctoral</t>
  </si>
  <si>
    <t>Formació prèvia</t>
  </si>
  <si>
    <t>ANY INICI DE LA FEINA ACTUAL (O LA DARRERA)</t>
  </si>
  <si>
    <t>Fa més de 3 anys</t>
  </si>
  <si>
    <t>Fa 3 anys</t>
  </si>
  <si>
    <t>Fa 2 anys</t>
  </si>
  <si>
    <t>Fa 1 any</t>
  </si>
  <si>
    <t>Any actual</t>
  </si>
  <si>
    <t>DOCTORS PROMOCIÓ 2008-2009 i 2009-2010</t>
  </si>
  <si>
    <t>Universitat pública o privada?</t>
  </si>
  <si>
    <t>Pública</t>
  </si>
  <si>
    <t>Privada</t>
  </si>
  <si>
    <t>UBICACIÓ-País Europa</t>
  </si>
  <si>
    <t xml:space="preserve">País d'Europa </t>
  </si>
  <si>
    <t>UBICACIÓ-Continent</t>
  </si>
  <si>
    <t>En quin continent?</t>
  </si>
  <si>
    <t>Unió Europea</t>
  </si>
  <si>
    <t>Estats Units d'Amèrica</t>
  </si>
  <si>
    <t>Altres països</t>
  </si>
  <si>
    <t>DURANT ELS ESTUDIS</t>
  </si>
  <si>
    <t>POSTDOCTORAL</t>
  </si>
  <si>
    <t>MOBILITAT DURANT ESTUDIS i POSTDOCTORAL-Estranger</t>
  </si>
  <si>
    <t xml:space="preserve">QUALITAT DE LA INSERCIÓ: SATISFACCIÓ AMB LA FEINA ACTUAL </t>
  </si>
  <si>
    <t>IMPACTE DELS ESTUDIS EN LA FEINA ACTUAL</t>
  </si>
  <si>
    <t>Treball com a mínim dos anys durant el doctorat</t>
  </si>
  <si>
    <t>MILLORA EN LA FEINA DEL DOCTORAT</t>
  </si>
  <si>
    <t>MILLORA DELS ESTUDIS EN L'ÀMBIT PROFESSIONAL</t>
  </si>
  <si>
    <t>Coordinar equips de treball i gestionar els problemes que se'n puguin derivar</t>
  </si>
  <si>
    <t>Assumir noves funcions o responsabilitats diferents de les que ja desenvolupàveu</t>
  </si>
  <si>
    <t xml:space="preserve">* La mostra d'enquestes a doctorats amb nacionalitat estrangera va ser poc significativa, així doncs en aquest informe només es mostren els resultats pels docotats nacionals. </t>
  </si>
  <si>
    <t>Estrangera*</t>
  </si>
  <si>
    <t>Les funcions requereixen formació universitària?*</t>
  </si>
  <si>
    <t>* Només pels que han contestat NO a la pregunta "Les funcions són les pròpies del nivell de titulació de Doctor?</t>
  </si>
  <si>
    <t>No aplica*</t>
  </si>
  <si>
    <t>* No contesten els que treballen en una universitat o un institut de recerca</t>
  </si>
  <si>
    <t>* Es poden escollir més d'una opció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</si>
  <si>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</si>
  <si>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</si>
  <si>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</si>
  <si>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</si>
  <si>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* No contesten els que NO han treballat com a mínim dos anys durant el doctorat</t>
  </si>
  <si>
    <t>Assumir noves funcions, tasques o projectes d'alta visibilitat dins l'empresa *</t>
  </si>
  <si>
    <t>Desenvolupar nous projectes o productes, noves línies d'actuació*</t>
  </si>
  <si>
    <t>Assumir un rol clau en les decisions que puguin tenir impacte directe en el negoci*</t>
  </si>
  <si>
    <t>*Només contesten els que treballen o han treballat a una empresa</t>
  </si>
  <si>
    <t>Durada del contracte*</t>
  </si>
  <si>
    <t>* Només contesten els que tenen un tipus de contracte temporal</t>
  </si>
  <si>
    <t>Temps que fa que busques feina*</t>
  </si>
  <si>
    <t>* Només contesten els que estan en situació aturat actiu</t>
  </si>
  <si>
    <t>Motius no recerca feina **</t>
  </si>
  <si>
    <t>** Només contesten els que estan en situació aturat inactiu</t>
  </si>
  <si>
    <t>ATUR (Mitjans utilitzats per trobar feina) *</t>
  </si>
  <si>
    <t>* Només contesten els doctorats que han realitzat mobilitat internacional</t>
  </si>
  <si>
    <t>Recuento</t>
  </si>
  <si>
    <t>% del N de fila</t>
  </si>
  <si>
    <t>América</t>
  </si>
  <si>
    <t>Tecnologías de comunicación (telecomunicaciones, informática, tecnologías, tecnología de la información)</t>
  </si>
  <si>
    <t>Servicios a las empresas. Alquiler de bienes (rrhh, investigación y seguridad, limpieza industrial, auditoría, asesor</t>
  </si>
  <si>
    <t>Educación, investigación y servicios culturales (i+d, espectáculos, actividades artísticas, investigación del tipo</t>
  </si>
  <si>
    <t>ALEMANYA</t>
  </si>
  <si>
    <t>Continuar estudis/oposicions</t>
  </si>
  <si>
    <t>Maternitat/Paternitat/Llar</t>
  </si>
  <si>
    <t>Electricidad, gas y agua. Fabricación de generadores de vapor, captación, depuración y distribución de agua (energ</t>
  </si>
  <si>
    <t>Metalúrgia, material eléctrico y de precisión (maquinaria, televisiones, electrodomésticos, electrónica, videojueg</t>
  </si>
  <si>
    <t>SUÈCIA</t>
  </si>
  <si>
    <t>Àsia</t>
  </si>
  <si>
    <t>-</t>
  </si>
  <si>
    <t>Nombre de feines rebutjades*</t>
  </si>
  <si>
    <t>NS/NC</t>
  </si>
  <si>
    <t xml:space="preserve">Més de 500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</si>
</sst>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%"/>
    <numFmt numFmtId="165" formatCode="###0"/>
    <numFmt numFmtId="166" formatCode="###0.0%"/>
    <numFmt numFmtId="167" formatCode="####.0%"/>
    <numFmt numFmtId="168" formatCode="###0.00"/>
    <numFmt numFmtId="169" formatCode="###0.00%"/>
  </numFmts>
  <fonts count="16">
    <font>
      <sz val="10"/>
      <name val="Arial"/>
    </font>
    <font>
      <sz val="10"/>
      <name val="Arial"/>
      <family val="2"/>
    </font>
    <font>
      <b/>
      <sz val="12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theme="0"/>
      <name val="Arial BOLD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3"/>
      <name val="Arial Bold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5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/>
      <top/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medium">
        <color indexed="8"/>
      </right>
      <top/>
      <bottom style="medium">
        <color indexed="8"/>
      </bottom>
      <diagonal/>
    </border>
    <border>
      <left style="thick">
        <color indexed="64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7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3" fillId="0" borderId="8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0" fontId="11" fillId="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5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165" fontId="4" fillId="0" borderId="4" xfId="3" applyNumberFormat="1" applyFont="1" applyBorder="1" applyAlignment="1">
      <alignment horizontal="right" vertical="center"/>
    </xf>
    <xf numFmtId="166" fontId="4" fillId="0" borderId="5" xfId="3" applyNumberFormat="1" applyFont="1" applyBorder="1" applyAlignment="1">
      <alignment horizontal="right" vertical="center"/>
    </xf>
    <xf numFmtId="165" fontId="4" fillId="0" borderId="5" xfId="3" applyNumberFormat="1" applyFont="1" applyBorder="1" applyAlignment="1">
      <alignment horizontal="right" vertical="center"/>
    </xf>
    <xf numFmtId="166" fontId="4" fillId="0" borderId="6" xfId="3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16" xfId="3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right" vertical="center"/>
    </xf>
    <xf numFmtId="166" fontId="4" fillId="0" borderId="8" xfId="3" applyNumberFormat="1" applyFont="1" applyBorder="1" applyAlignment="1">
      <alignment horizontal="right" vertical="center"/>
    </xf>
    <xf numFmtId="165" fontId="4" fillId="0" borderId="8" xfId="3" applyNumberFormat="1" applyFont="1" applyBorder="1" applyAlignment="1">
      <alignment horizontal="right" vertical="center"/>
    </xf>
    <xf numFmtId="166" fontId="4" fillId="0" borderId="9" xfId="3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2"/>
    <xf numFmtId="0" fontId="12" fillId="0" borderId="0" xfId="2" applyFont="1" applyBorder="1"/>
    <xf numFmtId="166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horizontal="left" vertical="center" wrapText="1"/>
    </xf>
    <xf numFmtId="0" fontId="14" fillId="0" borderId="0" xfId="2" applyFont="1"/>
    <xf numFmtId="166" fontId="13" fillId="0" borderId="0" xfId="4" applyNumberFormat="1" applyFont="1" applyBorder="1" applyAlignment="1">
      <alignment horizontal="right" vertical="center"/>
    </xf>
    <xf numFmtId="0" fontId="13" fillId="0" borderId="0" xfId="4" applyFont="1" applyBorder="1" applyAlignment="1">
      <alignment horizontal="left" vertical="center" wrapText="1"/>
    </xf>
    <xf numFmtId="0" fontId="12" fillId="0" borderId="0" xfId="2" applyFont="1"/>
    <xf numFmtId="168" fontId="13" fillId="0" borderId="0" xfId="2" applyNumberFormat="1" applyFont="1" applyBorder="1" applyAlignment="1">
      <alignment horizontal="right" vertical="center"/>
    </xf>
    <xf numFmtId="165" fontId="13" fillId="0" borderId="0" xfId="2" applyNumberFormat="1" applyFont="1" applyBorder="1" applyAlignment="1">
      <alignment horizontal="right" vertical="center"/>
    </xf>
    <xf numFmtId="167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vertical="center" wrapText="1"/>
    </xf>
    <xf numFmtId="0" fontId="1" fillId="0" borderId="0" xfId="5"/>
    <xf numFmtId="0" fontId="9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5" applyFont="1" applyFill="1" applyBorder="1" applyAlignment="1">
      <alignment horizontal="left" vertical="top"/>
    </xf>
    <xf numFmtId="165" fontId="10" fillId="0" borderId="18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166" fontId="10" fillId="0" borderId="18" xfId="0" applyNumberFormat="1" applyFont="1" applyBorder="1" applyAlignment="1">
      <alignment horizontal="right" vertical="center"/>
    </xf>
    <xf numFmtId="166" fontId="10" fillId="0" borderId="59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168" fontId="10" fillId="0" borderId="6" xfId="0" applyNumberFormat="1" applyFont="1" applyBorder="1" applyAlignment="1">
      <alignment horizontal="right" vertical="center"/>
    </xf>
    <xf numFmtId="168" fontId="10" fillId="0" borderId="9" xfId="0" applyNumberFormat="1" applyFont="1" applyBorder="1" applyAlignment="1">
      <alignment horizontal="right" vertical="center"/>
    </xf>
    <xf numFmtId="168" fontId="1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68" fontId="3" fillId="0" borderId="0" xfId="5" applyNumberFormat="1" applyFont="1" applyBorder="1" applyAlignment="1">
      <alignment horizontal="right" vertical="center"/>
    </xf>
    <xf numFmtId="0" fontId="1" fillId="0" borderId="0" xfId="5" applyBorder="1"/>
    <xf numFmtId="0" fontId="3" fillId="0" borderId="62" xfId="0" applyFont="1" applyBorder="1" applyAlignment="1">
      <alignment horizontal="center" vertical="center" wrapText="1"/>
    </xf>
    <xf numFmtId="166" fontId="3" fillId="0" borderId="63" xfId="0" applyNumberFormat="1" applyFont="1" applyBorder="1" applyAlignment="1">
      <alignment horizontal="right" vertical="center"/>
    </xf>
    <xf numFmtId="166" fontId="3" fillId="0" borderId="64" xfId="0" applyNumberFormat="1" applyFont="1" applyBorder="1" applyAlignment="1">
      <alignment horizontal="right" vertical="center"/>
    </xf>
    <xf numFmtId="166" fontId="3" fillId="0" borderId="65" xfId="0" applyNumberFormat="1" applyFont="1" applyBorder="1" applyAlignment="1">
      <alignment horizontal="right" vertical="center"/>
    </xf>
    <xf numFmtId="0" fontId="3" fillId="0" borderId="0" xfId="5" applyFont="1" applyBorder="1" applyAlignment="1">
      <alignment horizontal="center" wrapText="1"/>
    </xf>
    <xf numFmtId="165" fontId="3" fillId="0" borderId="0" xfId="5" applyNumberFormat="1" applyFont="1" applyBorder="1" applyAlignment="1">
      <alignment horizontal="right" vertical="center"/>
    </xf>
    <xf numFmtId="166" fontId="3" fillId="0" borderId="0" xfId="5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5" fontId="3" fillId="0" borderId="66" xfId="0" applyNumberFormat="1" applyFont="1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6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0" fontId="0" fillId="0" borderId="68" xfId="0" applyNumberFormat="1" applyBorder="1" applyAlignment="1">
      <alignment vertical="center"/>
    </xf>
    <xf numFmtId="10" fontId="0" fillId="0" borderId="69" xfId="0" applyNumberFormat="1" applyBorder="1" applyAlignment="1">
      <alignment vertical="center"/>
    </xf>
    <xf numFmtId="10" fontId="0" fillId="0" borderId="70" xfId="0" applyNumberFormat="1" applyBorder="1" applyAlignment="1">
      <alignment vertical="center"/>
    </xf>
    <xf numFmtId="10" fontId="0" fillId="0" borderId="73" xfId="0" applyNumberFormat="1" applyBorder="1" applyAlignment="1">
      <alignment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165" fontId="3" fillId="0" borderId="77" xfId="0" applyNumberFormat="1" applyFont="1" applyBorder="1" applyAlignment="1">
      <alignment horizontal="right" vertical="center"/>
    </xf>
    <xf numFmtId="165" fontId="3" fillId="0" borderId="78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168" fontId="15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5" fontId="3" fillId="0" borderId="0" xfId="5" applyNumberFormat="1" applyFont="1" applyFill="1" applyBorder="1" applyAlignment="1">
      <alignment horizontal="right" vertical="center"/>
    </xf>
    <xf numFmtId="166" fontId="3" fillId="0" borderId="0" xfId="5" applyNumberFormat="1" applyFont="1" applyFill="1" applyBorder="1" applyAlignment="1">
      <alignment horizontal="right" vertical="center"/>
    </xf>
    <xf numFmtId="0" fontId="1" fillId="0" borderId="0" xfId="5" applyFill="1" applyBorder="1"/>
    <xf numFmtId="168" fontId="15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166" fontId="3" fillId="0" borderId="86" xfId="0" applyNumberFormat="1" applyFont="1" applyBorder="1" applyAlignment="1">
      <alignment horizontal="right" vertical="center"/>
    </xf>
    <xf numFmtId="0" fontId="0" fillId="0" borderId="8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0" borderId="24" xfId="0" applyFont="1" applyBorder="1" applyAlignment="1">
      <alignment horizontal="left" vertical="top" wrapText="1"/>
    </xf>
    <xf numFmtId="0" fontId="0" fillId="0" borderId="81" xfId="0" applyBorder="1"/>
    <xf numFmtId="0" fontId="8" fillId="0" borderId="91" xfId="0" applyFont="1" applyBorder="1" applyAlignment="1">
      <alignment horizontal="left" vertical="top" wrapText="1"/>
    </xf>
    <xf numFmtId="0" fontId="8" fillId="0" borderId="92" xfId="0" applyFont="1" applyBorder="1" applyAlignment="1">
      <alignment horizontal="left" vertical="top" wrapText="1"/>
    </xf>
    <xf numFmtId="0" fontId="0" fillId="0" borderId="0" xfId="0" applyFill="1"/>
    <xf numFmtId="168" fontId="3" fillId="0" borderId="64" xfId="0" applyNumberFormat="1" applyFont="1" applyBorder="1" applyAlignment="1">
      <alignment horizontal="right" vertical="center"/>
    </xf>
    <xf numFmtId="0" fontId="1" fillId="0" borderId="93" xfId="5" applyFont="1" applyBorder="1" applyAlignment="1">
      <alignment vertical="center"/>
    </xf>
    <xf numFmtId="0" fontId="1" fillId="0" borderId="89" xfId="5" applyFont="1" applyBorder="1" applyAlignment="1">
      <alignment vertical="center"/>
    </xf>
    <xf numFmtId="0" fontId="1" fillId="0" borderId="94" xfId="5" applyFont="1" applyBorder="1" applyAlignment="1">
      <alignment vertical="center"/>
    </xf>
    <xf numFmtId="0" fontId="3" fillId="0" borderId="95" xfId="5" applyFont="1" applyBorder="1" applyAlignment="1">
      <alignment horizontal="left" vertical="top" wrapText="1"/>
    </xf>
    <xf numFmtId="0" fontId="3" fillId="0" borderId="84" xfId="5" applyFont="1" applyBorder="1" applyAlignment="1">
      <alignment horizontal="left" vertical="top" wrapText="1"/>
    </xf>
    <xf numFmtId="0" fontId="3" fillId="0" borderId="94" xfId="5" applyFont="1" applyBorder="1" applyAlignment="1">
      <alignment horizontal="left" vertical="top" wrapText="1"/>
    </xf>
    <xf numFmtId="168" fontId="3" fillId="0" borderId="0" xfId="0" applyNumberFormat="1" applyFont="1" applyFill="1" applyBorder="1" applyAlignment="1">
      <alignment horizontal="right" vertical="center"/>
    </xf>
    <xf numFmtId="0" fontId="1" fillId="0" borderId="0" xfId="5" applyFill="1"/>
    <xf numFmtId="165" fontId="3" fillId="0" borderId="67" xfId="0" applyNumberFormat="1" applyFont="1" applyBorder="1" applyAlignment="1">
      <alignment horizontal="right" vertical="center"/>
    </xf>
    <xf numFmtId="0" fontId="7" fillId="0" borderId="88" xfId="0" applyFont="1" applyBorder="1" applyAlignment="1">
      <alignment horizontal="left" vertical="top" wrapText="1"/>
    </xf>
    <xf numFmtId="0" fontId="7" fillId="0" borderId="89" xfId="0" applyFont="1" applyBorder="1" applyAlignment="1">
      <alignment horizontal="left" vertical="top" wrapText="1"/>
    </xf>
    <xf numFmtId="0" fontId="7" fillId="0" borderId="90" xfId="0" applyFont="1" applyBorder="1" applyAlignment="1">
      <alignment horizontal="left" vertical="top" wrapText="1"/>
    </xf>
    <xf numFmtId="0" fontId="4" fillId="0" borderId="62" xfId="3" applyFont="1" applyBorder="1" applyAlignment="1">
      <alignment horizontal="center" vertical="center" wrapText="1"/>
    </xf>
    <xf numFmtId="0" fontId="4" fillId="0" borderId="52" xfId="3" applyFont="1" applyBorder="1" applyAlignment="1">
      <alignment horizontal="left" vertical="center" wrapText="1"/>
    </xf>
    <xf numFmtId="166" fontId="4" fillId="0" borderId="63" xfId="3" applyNumberFormat="1" applyFont="1" applyBorder="1" applyAlignment="1">
      <alignment horizontal="right" vertical="center"/>
    </xf>
    <xf numFmtId="0" fontId="4" fillId="0" borderId="53" xfId="3" applyFont="1" applyBorder="1" applyAlignment="1">
      <alignment horizontal="left" vertical="center" wrapText="1"/>
    </xf>
    <xf numFmtId="166" fontId="4" fillId="0" borderId="64" xfId="3" applyNumberFormat="1" applyFont="1" applyBorder="1" applyAlignment="1">
      <alignment horizontal="right" vertical="center"/>
    </xf>
    <xf numFmtId="0" fontId="4" fillId="0" borderId="91" xfId="3" applyFont="1" applyBorder="1" applyAlignment="1">
      <alignment horizontal="left" vertical="center" wrapText="1"/>
    </xf>
    <xf numFmtId="165" fontId="3" fillId="0" borderId="99" xfId="0" applyNumberFormat="1" applyFont="1" applyBorder="1" applyAlignment="1">
      <alignment horizontal="right" vertical="center"/>
    </xf>
    <xf numFmtId="166" fontId="3" fillId="0" borderId="100" xfId="0" applyNumberFormat="1" applyFont="1" applyBorder="1" applyAlignment="1">
      <alignment horizontal="right" vertical="center"/>
    </xf>
    <xf numFmtId="165" fontId="3" fillId="0" borderId="10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wrapText="1"/>
    </xf>
    <xf numFmtId="166" fontId="3" fillId="0" borderId="103" xfId="0" applyNumberFormat="1" applyFont="1" applyBorder="1" applyAlignment="1">
      <alignment horizontal="right" vertical="center"/>
    </xf>
    <xf numFmtId="0" fontId="1" fillId="0" borderId="84" xfId="5" applyFont="1" applyBorder="1" applyAlignment="1">
      <alignment vertical="center"/>
    </xf>
    <xf numFmtId="166" fontId="3" fillId="0" borderId="105" xfId="0" applyNumberFormat="1" applyFont="1" applyBorder="1" applyAlignment="1">
      <alignment horizontal="right" vertical="center"/>
    </xf>
    <xf numFmtId="0" fontId="3" fillId="0" borderId="72" xfId="5" applyFont="1" applyBorder="1" applyAlignment="1">
      <alignment horizontal="left" vertical="top" wrapText="1"/>
    </xf>
    <xf numFmtId="165" fontId="3" fillId="0" borderId="106" xfId="0" applyNumberFormat="1" applyFont="1" applyBorder="1" applyAlignment="1">
      <alignment horizontal="right" vertical="center"/>
    </xf>
    <xf numFmtId="0" fontId="1" fillId="0" borderId="88" xfId="5" applyFont="1" applyBorder="1" applyAlignment="1">
      <alignment vertical="center"/>
    </xf>
    <xf numFmtId="0" fontId="3" fillId="0" borderId="92" xfId="5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wrapText="1"/>
    </xf>
    <xf numFmtId="169" fontId="15" fillId="0" borderId="5" xfId="0" applyNumberFormat="1" applyFont="1" applyBorder="1" applyAlignment="1">
      <alignment horizontal="right" vertical="center"/>
    </xf>
    <xf numFmtId="169" fontId="15" fillId="0" borderId="8" xfId="0" applyNumberFormat="1" applyFont="1" applyBorder="1" applyAlignment="1">
      <alignment horizontal="right" vertical="center"/>
    </xf>
    <xf numFmtId="169" fontId="15" fillId="0" borderId="0" xfId="0" applyNumberFormat="1" applyFont="1" applyBorder="1" applyAlignment="1">
      <alignment horizontal="right" vertical="center"/>
    </xf>
    <xf numFmtId="0" fontId="3" fillId="0" borderId="110" xfId="0" applyFont="1" applyBorder="1" applyAlignment="1">
      <alignment horizontal="center" vertical="center" wrapText="1"/>
    </xf>
    <xf numFmtId="165" fontId="3" fillId="0" borderId="113" xfId="0" applyNumberFormat="1" applyFont="1" applyBorder="1" applyAlignment="1">
      <alignment horizontal="right" vertical="center"/>
    </xf>
    <xf numFmtId="166" fontId="3" fillId="0" borderId="69" xfId="0" applyNumberFormat="1" applyFont="1" applyBorder="1" applyAlignment="1">
      <alignment horizontal="right" vertical="center"/>
    </xf>
    <xf numFmtId="165" fontId="3" fillId="0" borderId="114" xfId="0" applyNumberFormat="1" applyFont="1" applyFill="1" applyBorder="1" applyAlignment="1">
      <alignment horizontal="right" vertical="center"/>
    </xf>
    <xf numFmtId="165" fontId="3" fillId="0" borderId="115" xfId="0" applyNumberFormat="1" applyFont="1" applyFill="1" applyBorder="1" applyAlignment="1">
      <alignment horizontal="right" vertical="center"/>
    </xf>
    <xf numFmtId="166" fontId="10" fillId="0" borderId="5" xfId="0" applyNumberFormat="1" applyFont="1" applyBorder="1" applyAlignment="1">
      <alignment horizontal="right" vertical="center"/>
    </xf>
    <xf numFmtId="166" fontId="10" fillId="0" borderId="8" xfId="0" applyNumberFormat="1" applyFont="1" applyBorder="1" applyAlignment="1">
      <alignment horizontal="right" vertical="center"/>
    </xf>
    <xf numFmtId="165" fontId="10" fillId="0" borderId="66" xfId="0" applyNumberFormat="1" applyFont="1" applyBorder="1" applyAlignment="1">
      <alignment horizontal="right" vertical="center"/>
    </xf>
    <xf numFmtId="166" fontId="10" fillId="0" borderId="22" xfId="0" applyNumberFormat="1" applyFont="1" applyBorder="1" applyAlignment="1">
      <alignment horizontal="right" vertical="center"/>
    </xf>
    <xf numFmtId="166" fontId="10" fillId="0" borderId="63" xfId="0" applyNumberFormat="1" applyFont="1" applyBorder="1" applyAlignment="1">
      <alignment horizontal="right" vertical="center"/>
    </xf>
    <xf numFmtId="166" fontId="10" fillId="0" borderId="6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wrapText="1"/>
    </xf>
    <xf numFmtId="0" fontId="3" fillId="0" borderId="29" xfId="5" applyFont="1" applyBorder="1" applyAlignment="1">
      <alignment horizontal="center" wrapText="1"/>
    </xf>
    <xf numFmtId="0" fontId="1" fillId="0" borderId="30" xfId="5" applyFont="1" applyBorder="1" applyAlignment="1">
      <alignment horizontal="center" vertical="center"/>
    </xf>
    <xf numFmtId="0" fontId="3" fillId="0" borderId="37" xfId="5" applyFont="1" applyBorder="1" applyAlignment="1">
      <alignment horizontal="center" wrapText="1"/>
    </xf>
    <xf numFmtId="0" fontId="3" fillId="0" borderId="80" xfId="5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horizontal="center" wrapText="1"/>
    </xf>
    <xf numFmtId="166" fontId="3" fillId="0" borderId="118" xfId="0" applyNumberFormat="1" applyFont="1" applyBorder="1" applyAlignment="1">
      <alignment horizontal="right" vertical="center"/>
    </xf>
    <xf numFmtId="166" fontId="3" fillId="0" borderId="119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left" vertical="center" wrapText="1"/>
    </xf>
    <xf numFmtId="0" fontId="3" fillId="0" borderId="1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2" xfId="0" applyFont="1" applyBorder="1" applyAlignment="1">
      <alignment horizontal="center" vertical="center" wrapText="1"/>
    </xf>
    <xf numFmtId="165" fontId="3" fillId="0" borderId="123" xfId="0" applyNumberFormat="1" applyFont="1" applyBorder="1" applyAlignment="1">
      <alignment horizontal="right" vertical="center"/>
    </xf>
    <xf numFmtId="165" fontId="3" fillId="0" borderId="124" xfId="0" applyNumberFormat="1" applyFont="1" applyBorder="1" applyAlignment="1">
      <alignment horizontal="right" vertical="center"/>
    </xf>
    <xf numFmtId="166" fontId="3" fillId="0" borderId="125" xfId="0" applyNumberFormat="1" applyFont="1" applyBorder="1" applyAlignment="1">
      <alignment horizontal="right" vertical="center"/>
    </xf>
    <xf numFmtId="165" fontId="3" fillId="0" borderId="125" xfId="0" applyNumberFormat="1" applyFont="1" applyBorder="1" applyAlignment="1">
      <alignment horizontal="right" vertical="center"/>
    </xf>
    <xf numFmtId="10" fontId="0" fillId="0" borderId="126" xfId="0" applyNumberFormat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169" fontId="15" fillId="0" borderId="0" xfId="0" applyNumberFormat="1" applyFont="1" applyFill="1" applyBorder="1" applyAlignment="1">
      <alignment horizontal="right" vertical="center"/>
    </xf>
    <xf numFmtId="0" fontId="3" fillId="0" borderId="0" xfId="5" applyFont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2" fontId="0" fillId="0" borderId="0" xfId="0" applyNumberFormat="1" applyFill="1"/>
    <xf numFmtId="169" fontId="3" fillId="0" borderId="5" xfId="5" applyNumberFormat="1" applyFont="1" applyBorder="1" applyAlignment="1">
      <alignment horizontal="right" vertical="center"/>
    </xf>
    <xf numFmtId="168" fontId="3" fillId="0" borderId="5" xfId="5" applyNumberFormat="1" applyFont="1" applyBorder="1" applyAlignment="1">
      <alignment horizontal="right" vertical="center"/>
    </xf>
    <xf numFmtId="169" fontId="3" fillId="0" borderId="0" xfId="5" applyNumberFormat="1" applyFont="1" applyBorder="1" applyAlignment="1">
      <alignment horizontal="right" vertical="center"/>
    </xf>
    <xf numFmtId="0" fontId="3" fillId="0" borderId="12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 wrapText="1"/>
    </xf>
    <xf numFmtId="166" fontId="3" fillId="0" borderId="115" xfId="0" applyNumberFormat="1" applyFont="1" applyFill="1" applyBorder="1" applyAlignment="1">
      <alignment horizontal="right" vertical="center"/>
    </xf>
    <xf numFmtId="166" fontId="3" fillId="0" borderId="113" xfId="0" applyNumberFormat="1" applyFont="1" applyBorder="1" applyAlignment="1">
      <alignment horizontal="right" vertical="center"/>
    </xf>
    <xf numFmtId="166" fontId="3" fillId="0" borderId="133" xfId="0" applyNumberFormat="1" applyFont="1" applyBorder="1" applyAlignment="1">
      <alignment horizontal="right" vertical="center"/>
    </xf>
    <xf numFmtId="166" fontId="3" fillId="0" borderId="114" xfId="0" applyNumberFormat="1" applyFont="1" applyFill="1" applyBorder="1" applyAlignment="1">
      <alignment horizontal="right" vertical="center"/>
    </xf>
    <xf numFmtId="0" fontId="8" fillId="0" borderId="136" xfId="0" applyFont="1" applyBorder="1" applyAlignment="1">
      <alignment horizontal="center" wrapText="1"/>
    </xf>
    <xf numFmtId="0" fontId="0" fillId="0" borderId="13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8" fillId="0" borderId="67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8" fillId="0" borderId="137" xfId="0" applyFont="1" applyBorder="1" applyAlignment="1">
      <alignment horizontal="center" wrapText="1"/>
    </xf>
    <xf numFmtId="166" fontId="3" fillId="0" borderId="81" xfId="0" applyNumberFormat="1" applyFont="1" applyFill="1" applyBorder="1" applyAlignment="1">
      <alignment horizontal="right" vertical="center"/>
    </xf>
    <xf numFmtId="0" fontId="8" fillId="0" borderId="113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 wrapText="1"/>
    </xf>
    <xf numFmtId="165" fontId="3" fillId="0" borderId="67" xfId="0" applyNumberFormat="1" applyFont="1" applyFill="1" applyBorder="1" applyAlignment="1">
      <alignment horizontal="right" vertical="center"/>
    </xf>
    <xf numFmtId="0" fontId="3" fillId="0" borderId="52" xfId="0" applyFont="1" applyBorder="1" applyAlignment="1">
      <alignment horizontal="left" vertical="center" wrapText="1"/>
    </xf>
    <xf numFmtId="168" fontId="3" fillId="0" borderId="6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168" fontId="3" fillId="0" borderId="85" xfId="0" applyNumberFormat="1" applyFont="1" applyBorder="1" applyAlignment="1">
      <alignment horizontal="right" vertical="center"/>
    </xf>
    <xf numFmtId="168" fontId="3" fillId="0" borderId="125" xfId="0" applyNumberFormat="1" applyFont="1" applyBorder="1" applyAlignment="1">
      <alignment horizontal="right" vertical="center"/>
    </xf>
    <xf numFmtId="168" fontId="3" fillId="0" borderId="86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8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139" xfId="5" applyFont="1" applyBorder="1" applyAlignment="1">
      <alignment horizontal="center" wrapText="1"/>
    </xf>
    <xf numFmtId="168" fontId="3" fillId="0" borderId="140" xfId="0" applyNumberFormat="1" applyFont="1" applyBorder="1" applyAlignment="1">
      <alignment horizontal="right" vertical="center"/>
    </xf>
    <xf numFmtId="168" fontId="3" fillId="0" borderId="141" xfId="0" applyNumberFormat="1" applyFont="1" applyBorder="1" applyAlignment="1">
      <alignment horizontal="right" vertical="center"/>
    </xf>
    <xf numFmtId="168" fontId="3" fillId="0" borderId="142" xfId="0" applyNumberFormat="1" applyFont="1" applyBorder="1" applyAlignment="1">
      <alignment horizontal="right" vertical="center"/>
    </xf>
    <xf numFmtId="168" fontId="3" fillId="0" borderId="124" xfId="0" applyNumberFormat="1" applyFont="1" applyBorder="1" applyAlignment="1">
      <alignment horizontal="right" vertical="center"/>
    </xf>
    <xf numFmtId="168" fontId="3" fillId="0" borderId="106" xfId="0" applyNumberFormat="1" applyFont="1" applyBorder="1" applyAlignment="1">
      <alignment horizontal="right" vertical="center"/>
    </xf>
    <xf numFmtId="0" fontId="11" fillId="3" borderId="48" xfId="0" applyFont="1" applyFill="1" applyBorder="1" applyAlignment="1">
      <alignment horizontal="center" vertical="center" wrapText="1"/>
    </xf>
    <xf numFmtId="0" fontId="3" fillId="0" borderId="144" xfId="5" applyFont="1" applyBorder="1" applyAlignment="1">
      <alignment horizontal="center" wrapText="1"/>
    </xf>
    <xf numFmtId="0" fontId="3" fillId="0" borderId="67" xfId="5" applyFont="1" applyBorder="1" applyAlignment="1">
      <alignment horizontal="left" vertical="top" wrapText="1"/>
    </xf>
    <xf numFmtId="0" fontId="3" fillId="0" borderId="145" xfId="5" applyFont="1" applyBorder="1" applyAlignment="1">
      <alignment horizontal="center" wrapText="1"/>
    </xf>
    <xf numFmtId="0" fontId="1" fillId="0" borderId="128" xfId="5" applyFont="1" applyBorder="1" applyAlignment="1">
      <alignment vertical="center"/>
    </xf>
    <xf numFmtId="10" fontId="1" fillId="0" borderId="0" xfId="0" applyNumberFormat="1" applyFont="1" applyFill="1" applyAlignment="1">
      <alignment vertical="center"/>
    </xf>
    <xf numFmtId="10" fontId="1" fillId="0" borderId="0" xfId="0" applyNumberFormat="1" applyFont="1" applyAlignment="1">
      <alignment vertical="center"/>
    </xf>
    <xf numFmtId="165" fontId="3" fillId="0" borderId="18" xfId="6" applyNumberFormat="1" applyFont="1" applyBorder="1" applyAlignment="1">
      <alignment horizontal="right" vertical="center"/>
    </xf>
    <xf numFmtId="0" fontId="11" fillId="0" borderId="0" xfId="0" applyFont="1" applyFill="1" applyBorder="1" applyAlignment="1"/>
    <xf numFmtId="0" fontId="3" fillId="0" borderId="6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69" fontId="3" fillId="0" borderId="63" xfId="5" applyNumberFormat="1" applyFont="1" applyBorder="1" applyAlignment="1">
      <alignment horizontal="right" vertical="center"/>
    </xf>
    <xf numFmtId="0" fontId="3" fillId="0" borderId="148" xfId="0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168" fontId="3" fillId="0" borderId="8" xfId="5" applyNumberFormat="1" applyFont="1" applyBorder="1" applyAlignment="1">
      <alignment horizontal="right" vertical="center"/>
    </xf>
    <xf numFmtId="169" fontId="3" fillId="0" borderId="8" xfId="5" applyNumberFormat="1" applyFont="1" applyBorder="1" applyAlignment="1">
      <alignment horizontal="right" vertical="center"/>
    </xf>
    <xf numFmtId="169" fontId="3" fillId="0" borderId="64" xfId="5" applyNumberFormat="1" applyFont="1" applyBorder="1" applyAlignment="1">
      <alignment horizontal="right" vertical="center"/>
    </xf>
    <xf numFmtId="10" fontId="0" fillId="0" borderId="0" xfId="0" applyNumberFormat="1" applyFill="1" applyBorder="1"/>
    <xf numFmtId="10" fontId="0" fillId="0" borderId="131" xfId="0" applyNumberFormat="1" applyBorder="1"/>
    <xf numFmtId="10" fontId="0" fillId="0" borderId="132" xfId="0" applyNumberForma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68" fontId="3" fillId="0" borderId="4" xfId="0" applyNumberFormat="1" applyFont="1" applyFill="1" applyBorder="1" applyAlignment="1">
      <alignment horizontal="right" vertical="center"/>
    </xf>
    <xf numFmtId="168" fontId="3" fillId="0" borderId="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168" fontId="3" fillId="0" borderId="7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right" vertical="center"/>
    </xf>
    <xf numFmtId="168" fontId="3" fillId="0" borderId="11" xfId="0" applyNumberFormat="1" applyFont="1" applyFill="1" applyBorder="1" applyAlignment="1">
      <alignment horizontal="right" vertical="center"/>
    </xf>
    <xf numFmtId="0" fontId="12" fillId="0" borderId="0" xfId="2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horizontal="right" vertical="center"/>
    </xf>
    <xf numFmtId="169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right" vertical="center"/>
    </xf>
    <xf numFmtId="167" fontId="13" fillId="0" borderId="0" xfId="0" applyNumberFormat="1" applyFont="1" applyBorder="1" applyAlignment="1">
      <alignment horizontal="right" vertical="center"/>
    </xf>
    <xf numFmtId="164" fontId="10" fillId="0" borderId="18" xfId="6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/>
    </xf>
    <xf numFmtId="166" fontId="3" fillId="0" borderId="153" xfId="0" applyNumberFormat="1" applyFont="1" applyBorder="1" applyAlignment="1">
      <alignment horizontal="right" vertical="center"/>
    </xf>
    <xf numFmtId="0" fontId="11" fillId="4" borderId="27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29" xfId="5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0" xfId="5" applyFont="1" applyBorder="1" applyAlignment="1">
      <alignment horizont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/>
    </xf>
    <xf numFmtId="0" fontId="3" fillId="0" borderId="29" xfId="5" applyFont="1" applyBorder="1" applyAlignment="1">
      <alignment horizontal="center" wrapText="1"/>
    </xf>
    <xf numFmtId="0" fontId="3" fillId="0" borderId="120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96" xfId="3" applyFont="1" applyBorder="1" applyAlignment="1">
      <alignment horizontal="center" vertical="center" wrapText="1"/>
    </xf>
    <xf numFmtId="0" fontId="4" fillId="0" borderId="97" xfId="3" applyFont="1" applyBorder="1" applyAlignment="1">
      <alignment horizontal="center" vertical="center" wrapText="1"/>
    </xf>
    <xf numFmtId="0" fontId="4" fillId="0" borderId="98" xfId="3" applyFont="1" applyBorder="1" applyAlignment="1">
      <alignment horizontal="center" vertical="center" wrapText="1"/>
    </xf>
    <xf numFmtId="0" fontId="4" fillId="0" borderId="29" xfId="3" applyFont="1" applyBorder="1" applyAlignment="1">
      <alignment horizontal="center" vertical="center" wrapText="1"/>
    </xf>
    <xf numFmtId="0" fontId="4" fillId="0" borderId="61" xfId="3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8" xfId="5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3" fillId="0" borderId="57" xfId="5" applyFont="1" applyBorder="1" applyAlignment="1">
      <alignment horizontal="center" wrapText="1"/>
    </xf>
    <xf numFmtId="0" fontId="3" fillId="0" borderId="50" xfId="5" applyFont="1" applyBorder="1" applyAlignment="1">
      <alignment horizontal="center" wrapText="1"/>
    </xf>
    <xf numFmtId="0" fontId="3" fillId="0" borderId="152" xfId="5" applyFont="1" applyBorder="1" applyAlignment="1">
      <alignment horizont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3" fillId="0" borderId="37" xfId="5" applyFont="1" applyBorder="1" applyAlignment="1">
      <alignment horizontal="center" wrapText="1"/>
    </xf>
    <xf numFmtId="0" fontId="3" fillId="0" borderId="30" xfId="5" applyFont="1" applyBorder="1" applyAlignment="1">
      <alignment horizontal="center" wrapText="1"/>
    </xf>
    <xf numFmtId="0" fontId="3" fillId="0" borderId="61" xfId="5" applyFont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1" fillId="4" borderId="0" xfId="3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4" fillId="0" borderId="92" xfId="3" applyFont="1" applyBorder="1" applyAlignment="1">
      <alignment horizontal="left" vertical="center" wrapText="1"/>
    </xf>
    <xf numFmtId="0" fontId="4" fillId="0" borderId="53" xfId="3" applyFont="1" applyBorder="1" applyAlignment="1">
      <alignment horizontal="left" vertical="center" wrapText="1"/>
    </xf>
    <xf numFmtId="0" fontId="4" fillId="0" borderId="54" xfId="3" applyFont="1" applyBorder="1" applyAlignment="1">
      <alignment horizontal="left" vertical="center" wrapText="1"/>
    </xf>
    <xf numFmtId="0" fontId="3" fillId="0" borderId="102" xfId="3" applyFont="1" applyBorder="1" applyAlignment="1">
      <alignment horizontal="center" vertical="center" wrapText="1"/>
    </xf>
    <xf numFmtId="0" fontId="4" fillId="0" borderId="87" xfId="3" applyFont="1" applyBorder="1" applyAlignment="1">
      <alignment horizontal="center" vertical="center" wrapText="1"/>
    </xf>
    <xf numFmtId="0" fontId="4" fillId="0" borderId="83" xfId="3" applyFont="1" applyBorder="1" applyAlignment="1">
      <alignment horizontal="center" vertical="center" wrapText="1"/>
    </xf>
    <xf numFmtId="0" fontId="4" fillId="0" borderId="40" xfId="3" applyFont="1" applyBorder="1" applyAlignment="1">
      <alignment horizontal="center" vertical="center" wrapText="1"/>
    </xf>
    <xf numFmtId="0" fontId="4" fillId="0" borderId="42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 wrapText="1"/>
    </xf>
    <xf numFmtId="0" fontId="1" fillId="0" borderId="30" xfId="5" applyFont="1" applyBorder="1" applyAlignment="1">
      <alignment horizontal="center" vertical="center"/>
    </xf>
    <xf numFmtId="0" fontId="4" fillId="0" borderId="15" xfId="3" applyFont="1" applyBorder="1" applyAlignment="1">
      <alignment horizontal="left" vertical="center" wrapText="1"/>
    </xf>
    <xf numFmtId="0" fontId="4" fillId="0" borderId="16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11" fillId="7" borderId="82" xfId="0" applyFont="1" applyFill="1" applyBorder="1" applyAlignment="1">
      <alignment horizontal="center" vertical="center" wrapText="1"/>
    </xf>
    <xf numFmtId="0" fontId="5" fillId="3" borderId="120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 wrapText="1"/>
    </xf>
    <xf numFmtId="0" fontId="8" fillId="0" borderId="117" xfId="0" applyFont="1" applyBorder="1" applyAlignment="1">
      <alignment horizontal="center" wrapText="1"/>
    </xf>
    <xf numFmtId="0" fontId="8" fillId="0" borderId="111" xfId="0" applyFont="1" applyBorder="1" applyAlignment="1">
      <alignment horizontal="center" wrapText="1"/>
    </xf>
    <xf numFmtId="0" fontId="8" fillId="0" borderId="108" xfId="0" applyFont="1" applyFill="1" applyBorder="1" applyAlignment="1">
      <alignment horizontal="center" wrapText="1"/>
    </xf>
    <xf numFmtId="0" fontId="8" fillId="0" borderId="10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11" fillId="4" borderId="27" xfId="3" applyFont="1" applyFill="1" applyBorder="1" applyAlignment="1">
      <alignment horizontal="center" vertical="center" wrapText="1"/>
    </xf>
    <xf numFmtId="0" fontId="4" fillId="0" borderId="37" xfId="3" applyFont="1" applyBorder="1" applyAlignment="1">
      <alignment horizontal="center" vertical="center" wrapText="1"/>
    </xf>
    <xf numFmtId="0" fontId="4" fillId="0" borderId="80" xfId="3" applyFont="1" applyBorder="1" applyAlignment="1">
      <alignment horizontal="center" vertical="center" wrapText="1"/>
    </xf>
    <xf numFmtId="0" fontId="3" fillId="0" borderId="97" xfId="5" applyFont="1" applyBorder="1" applyAlignment="1">
      <alignment horizontal="center" vertical="center" wrapText="1"/>
    </xf>
    <xf numFmtId="0" fontId="1" fillId="0" borderId="104" xfId="5" applyFont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4" fillId="0" borderId="30" xfId="3" applyFont="1" applyBorder="1" applyAlignment="1">
      <alignment horizontal="center" vertical="center" wrapText="1"/>
    </xf>
    <xf numFmtId="0" fontId="8" fillId="0" borderId="134" xfId="0" applyFont="1" applyBorder="1" applyAlignment="1">
      <alignment horizontal="center" wrapText="1"/>
    </xf>
    <xf numFmtId="0" fontId="8" fillId="0" borderId="135" xfId="0" applyFont="1" applyBorder="1" applyAlignment="1">
      <alignment horizontal="center" wrapText="1"/>
    </xf>
    <xf numFmtId="0" fontId="8" fillId="0" borderId="116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5" applyFont="1" applyBorder="1" applyAlignment="1">
      <alignment horizontal="center" wrapText="1"/>
    </xf>
    <xf numFmtId="0" fontId="3" fillId="0" borderId="26" xfId="5" applyFont="1" applyBorder="1" applyAlignment="1">
      <alignment horizontal="center" wrapText="1"/>
    </xf>
    <xf numFmtId="0" fontId="1" fillId="0" borderId="31" xfId="5" applyFont="1" applyBorder="1" applyAlignment="1">
      <alignment horizontal="center" vertical="center"/>
    </xf>
    <xf numFmtId="0" fontId="1" fillId="0" borderId="26" xfId="5" applyFont="1" applyBorder="1" applyAlignment="1">
      <alignment horizontal="center" vertical="center"/>
    </xf>
    <xf numFmtId="0" fontId="3" fillId="0" borderId="25" xfId="5" applyFont="1" applyBorder="1" applyAlignment="1">
      <alignment horizontal="center" wrapText="1"/>
    </xf>
    <xf numFmtId="0" fontId="3" fillId="0" borderId="32" xfId="5" applyFont="1" applyBorder="1" applyAlignment="1">
      <alignment horizontal="center" wrapText="1"/>
    </xf>
    <xf numFmtId="0" fontId="3" fillId="0" borderId="19" xfId="5" applyFont="1" applyBorder="1" applyAlignment="1">
      <alignment horizontal="center" wrapText="1"/>
    </xf>
    <xf numFmtId="0" fontId="3" fillId="0" borderId="60" xfId="5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08" xfId="0" applyFont="1" applyBorder="1" applyAlignment="1">
      <alignment horizontal="center" wrapText="1"/>
    </xf>
    <xf numFmtId="0" fontId="15" fillId="0" borderId="109" xfId="0" applyFont="1" applyBorder="1" applyAlignment="1">
      <alignment horizontal="center" wrapText="1"/>
    </xf>
    <xf numFmtId="0" fontId="11" fillId="8" borderId="82" xfId="0" applyFont="1" applyFill="1" applyBorder="1" applyAlignment="1">
      <alignment horizontal="center" vertical="center" wrapText="1"/>
    </xf>
    <xf numFmtId="0" fontId="8" fillId="0" borderId="149" xfId="0" applyFont="1" applyBorder="1" applyAlignment="1">
      <alignment horizontal="center" wrapText="1"/>
    </xf>
    <xf numFmtId="0" fontId="8" fillId="0" borderId="150" xfId="0" applyFont="1" applyBorder="1" applyAlignment="1">
      <alignment horizontal="center" wrapText="1"/>
    </xf>
    <xf numFmtId="0" fontId="8" fillId="0" borderId="151" xfId="0" applyFont="1" applyBorder="1" applyAlignment="1">
      <alignment horizontal="center" wrapText="1"/>
    </xf>
    <xf numFmtId="0" fontId="3" fillId="0" borderId="104" xfId="5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wrapText="1"/>
    </xf>
    <xf numFmtId="0" fontId="3" fillId="0" borderId="143" xfId="5" applyFont="1" applyBorder="1" applyAlignment="1">
      <alignment horizontal="center" vertical="center" wrapText="1"/>
    </xf>
    <xf numFmtId="0" fontId="1" fillId="0" borderId="83" xfId="5" applyFont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3" fillId="6" borderId="57" xfId="5" applyFont="1" applyFill="1" applyBorder="1" applyAlignment="1">
      <alignment horizontal="center" wrapText="1"/>
    </xf>
    <xf numFmtId="0" fontId="3" fillId="6" borderId="50" xfId="5" applyFont="1" applyFill="1" applyBorder="1" applyAlignment="1">
      <alignment horizontal="center" wrapText="1"/>
    </xf>
    <xf numFmtId="0" fontId="3" fillId="5" borderId="104" xfId="5" applyFont="1" applyFill="1" applyBorder="1" applyAlignment="1">
      <alignment horizontal="center" wrapText="1"/>
    </xf>
    <xf numFmtId="0" fontId="1" fillId="5" borderId="87" xfId="5" applyFont="1" applyFill="1" applyBorder="1" applyAlignment="1">
      <alignment horizontal="center" vertical="center"/>
    </xf>
    <xf numFmtId="0" fontId="1" fillId="5" borderId="104" xfId="5" applyFont="1" applyFill="1" applyBorder="1" applyAlignment="1">
      <alignment horizontal="center" vertical="center"/>
    </xf>
    <xf numFmtId="0" fontId="11" fillId="3" borderId="134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4" fillId="0" borderId="39" xfId="3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/>
    </xf>
  </cellXfs>
  <cellStyles count="7">
    <cellStyle name="Euro" xfId="1"/>
    <cellStyle name="Normal" xfId="0" builtinId="0"/>
    <cellStyle name="Normal 2" xfId="2"/>
    <cellStyle name="Normal_Doctors" xfId="3"/>
    <cellStyle name="Normal_Doctors 2" xfId="4"/>
    <cellStyle name="Normal_Doctors_1" xfId="5"/>
    <cellStyle name="Percentat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Doctors!$B$7:$C$7</c:f>
              <c:strCache>
                <c:ptCount val="2"/>
                <c:pt idx="0">
                  <c:v>Població</c:v>
                </c:pt>
                <c:pt idx="1">
                  <c:v>Total mostra</c:v>
                </c:pt>
              </c:strCache>
            </c:strRef>
          </c:cat>
          <c:val>
            <c:numRef>
              <c:f>Doctors!$B$8:$C$8</c:f>
              <c:numCache>
                <c:formatCode>###0</c:formatCode>
                <c:ptCount val="2"/>
                <c:pt idx="0">
                  <c:v>94</c:v>
                </c:pt>
                <c:pt idx="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84352"/>
        <c:axId val="92485888"/>
      </c:barChart>
      <c:catAx>
        <c:axId val="924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2485888"/>
        <c:crosses val="autoZero"/>
        <c:auto val="1"/>
        <c:lblAlgn val="ctr"/>
        <c:lblOffset val="100"/>
        <c:noMultiLvlLbl val="0"/>
      </c:catAx>
      <c:valAx>
        <c:axId val="92485888"/>
        <c:scaling>
          <c:orientation val="minMax"/>
        </c:scaling>
        <c:delete val="1"/>
        <c:axPos val="l"/>
        <c:numFmt formatCode="###0" sourceLinked="1"/>
        <c:majorTickMark val="out"/>
        <c:minorTickMark val="none"/>
        <c:tickLblPos val="nextTo"/>
        <c:crossAx val="92484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Gràfics!$J$205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Gràfics!$K$204:$L$204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Gràfics!$K$205:$L$205</c:f>
              <c:numCache>
                <c:formatCode>###0.0%</c:formatCode>
                <c:ptCount val="2"/>
                <c:pt idx="0">
                  <c:v>0.125</c:v>
                </c:pt>
                <c:pt idx="1">
                  <c:v>0.875</c:v>
                </c:pt>
              </c:numCache>
            </c:numRef>
          </c:val>
        </c:ser>
        <c:ser>
          <c:idx val="1"/>
          <c:order val="1"/>
          <c:tx>
            <c:strRef>
              <c:f>Gràfics!$J$206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Gràfics!$K$204:$L$204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Gràfics!$K$206:$L$206</c:f>
              <c:numCache>
                <c:formatCode>###0.0%</c:formatCode>
                <c:ptCount val="2"/>
                <c:pt idx="0">
                  <c:v>0.12239999999999999</c:v>
                </c:pt>
                <c:pt idx="1">
                  <c:v>0.87760000000000005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060992"/>
        <c:axId val="79062528"/>
        <c:axId val="0"/>
      </c:bar3DChart>
      <c:catAx>
        <c:axId val="790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062528"/>
        <c:crosses val="autoZero"/>
        <c:auto val="1"/>
        <c:lblAlgn val="ctr"/>
        <c:lblOffset val="100"/>
        <c:noMultiLvlLbl val="0"/>
      </c:catAx>
      <c:valAx>
        <c:axId val="790625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060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Gràfics!$J$222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Gràfics!$K$221:$N$221</c:f>
              <c:strCache>
                <c:ptCount val="4"/>
                <c:pt idx="0">
                  <c:v>Títol de doctor</c:v>
                </c:pt>
                <c:pt idx="1">
                  <c:v>La seva titulació específica (llic/eng/dipl)</c:v>
                </c:pt>
                <c:pt idx="2">
                  <c:v>Només ser titulat universitari</c:v>
                </c:pt>
                <c:pt idx="3">
                  <c:v>No calia cap titulació universitària</c:v>
                </c:pt>
              </c:strCache>
            </c:strRef>
          </c:cat>
          <c:val>
            <c:numRef>
              <c:f>Gràfics!$K$222:$N$222</c:f>
              <c:numCache>
                <c:formatCode>###0.0%</c:formatCode>
                <c:ptCount val="4"/>
                <c:pt idx="0">
                  <c:v>0.52939999999999998</c:v>
                </c:pt>
                <c:pt idx="1">
                  <c:v>0.47060000000000002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Gràfics!$J$223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Gràfics!$K$221:$N$221</c:f>
              <c:strCache>
                <c:ptCount val="4"/>
                <c:pt idx="0">
                  <c:v>Títol de doctor</c:v>
                </c:pt>
                <c:pt idx="1">
                  <c:v>La seva titulació específica (llic/eng/dipl)</c:v>
                </c:pt>
                <c:pt idx="2">
                  <c:v>Només ser titulat universitari</c:v>
                </c:pt>
                <c:pt idx="3">
                  <c:v>No calia cap titulació universitària</c:v>
                </c:pt>
              </c:strCache>
            </c:strRef>
          </c:cat>
          <c:val>
            <c:numRef>
              <c:f>Gràfics!$K$223:$N$223</c:f>
              <c:numCache>
                <c:formatCode>###0.0%</c:formatCode>
                <c:ptCount val="4"/>
                <c:pt idx="0">
                  <c:v>0.46939999999999998</c:v>
                </c:pt>
                <c:pt idx="1">
                  <c:v>0.40820000000000001</c:v>
                </c:pt>
                <c:pt idx="2">
                  <c:v>0.12239999999999999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093760"/>
        <c:axId val="79095296"/>
        <c:axId val="0"/>
      </c:bar3DChart>
      <c:catAx>
        <c:axId val="7909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095296"/>
        <c:crosses val="autoZero"/>
        <c:auto val="1"/>
        <c:lblAlgn val="ctr"/>
        <c:lblOffset val="100"/>
        <c:noMultiLvlLbl val="0"/>
      </c:catAx>
      <c:valAx>
        <c:axId val="790952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093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Gràfics!$J$248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Gràfics!$K$247:$S$247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12.000 i 15.000 €</c:v>
                </c:pt>
                <c:pt idx="3">
                  <c:v>Entre 15.000 i 18.000 €</c:v>
                </c:pt>
                <c:pt idx="4">
                  <c:v>Entre 18.000 i 24.000€</c:v>
                </c:pt>
                <c:pt idx="5">
                  <c:v>Entre 24.000 i 30.000€</c:v>
                </c:pt>
                <c:pt idx="6">
                  <c:v>Entre 30.000 i 40.000 €</c:v>
                </c:pt>
                <c:pt idx="7">
                  <c:v>Entre 40.000 i 50.000 €</c:v>
                </c:pt>
                <c:pt idx="8">
                  <c:v>Més de 50.000</c:v>
                </c:pt>
              </c:strCache>
            </c:strRef>
          </c:cat>
          <c:val>
            <c:numRef>
              <c:f>Gràfics!$K$248:$S$248</c:f>
              <c:numCache>
                <c:formatCode>###0.0%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5.8799999999999998E-2</c:v>
                </c:pt>
                <c:pt idx="4">
                  <c:v>0.17649999999999999</c:v>
                </c:pt>
                <c:pt idx="5" formatCode="General">
                  <c:v>0.29409999999999997</c:v>
                </c:pt>
                <c:pt idx="6" formatCode="General">
                  <c:v>0.29409999999999997</c:v>
                </c:pt>
                <c:pt idx="7" formatCode="General">
                  <c:v>0.1176</c:v>
                </c:pt>
                <c:pt idx="8" formatCode="General">
                  <c:v>5.8799999999999998E-2</c:v>
                </c:pt>
              </c:numCache>
            </c:numRef>
          </c:val>
        </c:ser>
        <c:ser>
          <c:idx val="1"/>
          <c:order val="1"/>
          <c:tx>
            <c:strRef>
              <c:f>Gràfics!$J$249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Gràfics!$K$247:$S$247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12.000 i 15.000 €</c:v>
                </c:pt>
                <c:pt idx="3">
                  <c:v>Entre 15.000 i 18.000 €</c:v>
                </c:pt>
                <c:pt idx="4">
                  <c:v>Entre 18.000 i 24.000€</c:v>
                </c:pt>
                <c:pt idx="5">
                  <c:v>Entre 24.000 i 30.000€</c:v>
                </c:pt>
                <c:pt idx="6">
                  <c:v>Entre 30.000 i 40.000 €</c:v>
                </c:pt>
                <c:pt idx="7">
                  <c:v>Entre 40.000 i 50.000 €</c:v>
                </c:pt>
                <c:pt idx="8">
                  <c:v>Més de 50.000</c:v>
                </c:pt>
              </c:strCache>
            </c:strRef>
          </c:cat>
          <c:val>
            <c:numRef>
              <c:f>Gràfics!$K$249:$S$249</c:f>
              <c:numCache>
                <c:formatCode>###0.0%</c:formatCode>
                <c:ptCount val="9"/>
                <c:pt idx="0">
                  <c:v>2.1299999999999999E-2</c:v>
                </c:pt>
                <c:pt idx="1">
                  <c:v>2.1299999999999999E-2</c:v>
                </c:pt>
                <c:pt idx="2">
                  <c:v>0</c:v>
                </c:pt>
                <c:pt idx="3">
                  <c:v>2.1299999999999999E-2</c:v>
                </c:pt>
                <c:pt idx="4">
                  <c:v>2.1299999999999999E-2</c:v>
                </c:pt>
                <c:pt idx="5" formatCode="General">
                  <c:v>0.1489</c:v>
                </c:pt>
                <c:pt idx="6" formatCode="General">
                  <c:v>0.44679999999999997</c:v>
                </c:pt>
                <c:pt idx="7" formatCode="General">
                  <c:v>0.1489</c:v>
                </c:pt>
                <c:pt idx="8" formatCode="General">
                  <c:v>0.17019999999999999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45312"/>
        <c:axId val="79246848"/>
        <c:axId val="0"/>
      </c:bar3DChart>
      <c:catAx>
        <c:axId val="792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246848"/>
        <c:crosses val="autoZero"/>
        <c:auto val="1"/>
        <c:lblAlgn val="ctr"/>
        <c:lblOffset val="100"/>
        <c:noMultiLvlLbl val="0"/>
      </c:catAx>
      <c:valAx>
        <c:axId val="7924684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245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Gràfics!$L$275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Gràfics!$M$274:$N$274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Gràfics!$M$275:$N$275</c:f>
              <c:numCache>
                <c:formatCode>###0.0%</c:formatCode>
                <c:ptCount val="2"/>
                <c:pt idx="0">
                  <c:v>0.64710000000000001</c:v>
                </c:pt>
                <c:pt idx="1">
                  <c:v>0.35289999999999999</c:v>
                </c:pt>
              </c:numCache>
            </c:numRef>
          </c:val>
        </c:ser>
        <c:ser>
          <c:idx val="1"/>
          <c:order val="1"/>
          <c:tx>
            <c:strRef>
              <c:f>Gràfics!$L$276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Gràfics!$M$274:$N$274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Gràfics!$M$276:$N$276</c:f>
              <c:numCache>
                <c:formatCode>###0.0%</c:formatCode>
                <c:ptCount val="2"/>
                <c:pt idx="0">
                  <c:v>0.57140000000000002</c:v>
                </c:pt>
                <c:pt idx="1">
                  <c:v>0.42859999999999998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78080"/>
        <c:axId val="79279616"/>
        <c:axId val="0"/>
      </c:bar3DChart>
      <c:catAx>
        <c:axId val="792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279616"/>
        <c:crosses val="autoZero"/>
        <c:auto val="1"/>
        <c:lblAlgn val="ctr"/>
        <c:lblOffset val="100"/>
        <c:noMultiLvlLbl val="0"/>
      </c:catAx>
      <c:valAx>
        <c:axId val="7927961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278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(Molt baix 1 - 7 Molt alt)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Gràfics!$J$289</c:f>
              <c:strCache>
                <c:ptCount val="1"/>
                <c:pt idx="0">
                  <c:v>Dona</c:v>
                </c:pt>
              </c:strCache>
            </c:strRef>
          </c:tx>
          <c:dLbls>
            <c:dLbl>
              <c:idx val="4"/>
              <c:layout>
                <c:manualLayout>
                  <c:x val="-7.0546737213403876E-3"/>
                  <c:y val="-2.172437202987101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Gràfics!$K$288:$O$288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 i promoció</c:v>
                </c:pt>
                <c:pt idx="2">
                  <c:v>Satisfacció amb el nivell de retribució</c:v>
                </c:pt>
                <c:pt idx="3">
                  <c:v>Satisfacció amb la connexió dels coneixements/competències desenvolupades de la formació doctoral i la feina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Gràfics!$K$289:$O$289</c:f>
              <c:numCache>
                <c:formatCode>###0.00</c:formatCode>
                <c:ptCount val="5"/>
                <c:pt idx="0">
                  <c:v>6.13</c:v>
                </c:pt>
                <c:pt idx="1">
                  <c:v>4</c:v>
                </c:pt>
                <c:pt idx="2">
                  <c:v>4</c:v>
                </c:pt>
                <c:pt idx="3">
                  <c:v>5.47</c:v>
                </c:pt>
                <c:pt idx="4">
                  <c:v>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Gràfics!$J$290</c:f>
              <c:strCache>
                <c:ptCount val="1"/>
                <c:pt idx="0">
                  <c:v>Home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2.987101154107264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546737213403876E-3"/>
                  <c:y val="2.443991853360486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Gràfics!$K$288:$O$288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 i promoció</c:v>
                </c:pt>
                <c:pt idx="2">
                  <c:v>Satisfacció amb el nivell de retribució</c:v>
                </c:pt>
                <c:pt idx="3">
                  <c:v>Satisfacció amb la connexió dels coneixements/competències desenvolupades de la formació doctoral i la feina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Gràfics!$K$290:$O$290</c:f>
              <c:numCache>
                <c:formatCode>###0.00</c:formatCode>
                <c:ptCount val="5"/>
                <c:pt idx="0">
                  <c:v>5.79</c:v>
                </c:pt>
                <c:pt idx="1">
                  <c:v>3.98</c:v>
                </c:pt>
                <c:pt idx="2">
                  <c:v>4.7699999999999996</c:v>
                </c:pt>
                <c:pt idx="3">
                  <c:v>5.23</c:v>
                </c:pt>
                <c:pt idx="4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85344"/>
        <c:axId val="79386880"/>
      </c:lineChart>
      <c:catAx>
        <c:axId val="793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386880"/>
        <c:crosses val="autoZero"/>
        <c:auto val="1"/>
        <c:lblAlgn val="ctr"/>
        <c:lblOffset val="100"/>
        <c:noMultiLvlLbl val="0"/>
      </c:catAx>
      <c:valAx>
        <c:axId val="79386880"/>
        <c:scaling>
          <c:orientation val="minMax"/>
          <c:max val="7"/>
          <c:min val="1"/>
        </c:scaling>
        <c:delete val="0"/>
        <c:axPos val="l"/>
        <c:majorGridlines/>
        <c:numFmt formatCode="#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385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Gràfics!$M$318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Gràfics!$L$319:$L$320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Gràfics!$M$319:$M$320</c:f>
              <c:numCache>
                <c:formatCode>###0.0%</c:formatCode>
                <c:ptCount val="2"/>
                <c:pt idx="0">
                  <c:v>0.47060000000000002</c:v>
                </c:pt>
                <c:pt idx="1">
                  <c:v>0.65310000000000001</c:v>
                </c:pt>
              </c:numCache>
            </c:numRef>
          </c:val>
        </c:ser>
        <c:ser>
          <c:idx val="1"/>
          <c:order val="1"/>
          <c:tx>
            <c:strRef>
              <c:f>Gràfics!$N$318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Gràfics!$L$319:$L$320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Gràfics!$N$319:$N$320</c:f>
              <c:numCache>
                <c:formatCode>###0.0%</c:formatCode>
                <c:ptCount val="2"/>
                <c:pt idx="0">
                  <c:v>0</c:v>
                </c:pt>
                <c:pt idx="1">
                  <c:v>4.0800000000000003E-2</c:v>
                </c:pt>
              </c:numCache>
            </c:numRef>
          </c:val>
        </c:ser>
        <c:ser>
          <c:idx val="2"/>
          <c:order val="2"/>
          <c:tx>
            <c:strRef>
              <c:f>Gràfics!$O$318</c:f>
              <c:strCache>
                <c:ptCount val="1"/>
                <c:pt idx="0">
                  <c:v>Temporal/interí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Gràfics!$L$319:$L$320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Gràfics!$O$319:$O$320</c:f>
              <c:numCache>
                <c:formatCode>###0.0%</c:formatCode>
                <c:ptCount val="2"/>
                <c:pt idx="0">
                  <c:v>0.4118</c:v>
                </c:pt>
                <c:pt idx="1">
                  <c:v>0.24490000000000001</c:v>
                </c:pt>
              </c:numCache>
            </c:numRef>
          </c:val>
        </c:ser>
        <c:ser>
          <c:idx val="3"/>
          <c:order val="3"/>
          <c:tx>
            <c:strRef>
              <c:f>Gràfics!$P$318</c:f>
              <c:strCache>
                <c:ptCount val="1"/>
                <c:pt idx="0">
                  <c:v>Becari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Gràfics!$L$319:$L$320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Gràfics!$P$319:$P$320</c:f>
              <c:numCache>
                <c:formatCode>###0.0%</c:formatCode>
                <c:ptCount val="2"/>
                <c:pt idx="0">
                  <c:v>0.1176</c:v>
                </c:pt>
                <c:pt idx="1">
                  <c:v>6.1199999999999997E-2</c:v>
                </c:pt>
              </c:numCache>
            </c:numRef>
          </c:val>
        </c:ser>
        <c:ser>
          <c:idx val="4"/>
          <c:order val="4"/>
          <c:tx>
            <c:strRef>
              <c:f>Gràfics!$Q$318</c:f>
              <c:strCache>
                <c:ptCount val="1"/>
                <c:pt idx="0">
                  <c:v>Sense contracte</c:v>
                </c:pt>
              </c:strCache>
            </c:strRef>
          </c:tx>
          <c:invertIfNegative val="0"/>
          <c:cat>
            <c:strRef>
              <c:f>Gràfics!$L$319:$L$320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Gràfics!$Q$319:$Q$320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446784"/>
        <c:axId val="79448320"/>
      </c:barChart>
      <c:catAx>
        <c:axId val="794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448320"/>
        <c:crosses val="autoZero"/>
        <c:auto val="1"/>
        <c:lblAlgn val="ctr"/>
        <c:lblOffset val="100"/>
        <c:noMultiLvlLbl val="0"/>
      </c:catAx>
      <c:valAx>
        <c:axId val="794483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44678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Gràfics!$L$338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Gràfics!$K$339:$K$340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Gràfics!$L$339:$L$340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Gràfics!$M$338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Gràfics!$K$339:$K$340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Gràfics!$M$339:$M$340</c:f>
              <c:numCache>
                <c:formatCode>###0.0%</c:formatCode>
                <c:ptCount val="2"/>
                <c:pt idx="0">
                  <c:v>0</c:v>
                </c:pt>
                <c:pt idx="1">
                  <c:v>8.3299999999999999E-2</c:v>
                </c:pt>
              </c:numCache>
            </c:numRef>
          </c:val>
        </c:ser>
        <c:ser>
          <c:idx val="2"/>
          <c:order val="2"/>
          <c:tx>
            <c:strRef>
              <c:f>Gràfics!$N$338</c:f>
              <c:strCache>
                <c:ptCount val="1"/>
                <c:pt idx="0">
                  <c:v>Més d’un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Gràfics!$K$339:$K$340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Gràfics!$N$339:$N$340</c:f>
              <c:numCache>
                <c:formatCode>###0.0%</c:formatCode>
                <c:ptCount val="2"/>
                <c:pt idx="0">
                  <c:v>1</c:v>
                </c:pt>
                <c:pt idx="1">
                  <c:v>0.91669999999999996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500416"/>
        <c:axId val="79501952"/>
      </c:barChart>
      <c:catAx>
        <c:axId val="795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501952"/>
        <c:crosses val="autoZero"/>
        <c:auto val="1"/>
        <c:lblAlgn val="ctr"/>
        <c:lblOffset val="100"/>
        <c:noMultiLvlLbl val="0"/>
      </c:catAx>
      <c:valAx>
        <c:axId val="795019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50041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Gràfics!$N$360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Gràfics!$M$361:$M$362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Gràfics!$N$361:$N$362</c:f>
              <c:numCache>
                <c:formatCode>###0.0%</c:formatCode>
                <c:ptCount val="2"/>
                <c:pt idx="0">
                  <c:v>0.29409999999999997</c:v>
                </c:pt>
                <c:pt idx="1">
                  <c:v>0.34689999999999999</c:v>
                </c:pt>
              </c:numCache>
            </c:numRef>
          </c:val>
        </c:ser>
        <c:ser>
          <c:idx val="1"/>
          <c:order val="1"/>
          <c:tx>
            <c:strRef>
              <c:f>Gràfics!$O$360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Gràfics!$M$361:$M$362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Gràfics!$O$361:$O$362</c:f>
              <c:numCache>
                <c:formatCode>###0.0%</c:formatCode>
                <c:ptCount val="2"/>
                <c:pt idx="0">
                  <c:v>0</c:v>
                </c:pt>
                <c:pt idx="1">
                  <c:v>0.12239999999999999</c:v>
                </c:pt>
              </c:numCache>
            </c:numRef>
          </c:val>
        </c:ser>
        <c:ser>
          <c:idx val="2"/>
          <c:order val="2"/>
          <c:tx>
            <c:strRef>
              <c:f>Gràfics!$P$360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Gràfics!$M$361:$M$362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Gràfics!$P$361:$P$362</c:f>
              <c:numCache>
                <c:formatCode>###0.0%</c:formatCode>
                <c:ptCount val="2"/>
                <c:pt idx="0">
                  <c:v>5.8799999999999998E-2</c:v>
                </c:pt>
                <c:pt idx="1">
                  <c:v>0.1633</c:v>
                </c:pt>
              </c:numCache>
            </c:numRef>
          </c:val>
        </c:ser>
        <c:ser>
          <c:idx val="3"/>
          <c:order val="3"/>
          <c:tx>
            <c:strRef>
              <c:f>Gràfics!$Q$360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Gràfics!$M$361:$M$362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Gràfics!$Q$361:$Q$362</c:f>
              <c:numCache>
                <c:formatCode>###0.0%</c:formatCode>
                <c:ptCount val="2"/>
                <c:pt idx="0">
                  <c:v>0.29409999999999997</c:v>
                </c:pt>
                <c:pt idx="1">
                  <c:v>0.1837</c:v>
                </c:pt>
              </c:numCache>
            </c:numRef>
          </c:val>
        </c:ser>
        <c:ser>
          <c:idx val="4"/>
          <c:order val="4"/>
          <c:tx>
            <c:strRef>
              <c:f>Gràfics!$R$360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Gràfics!$M$361:$M$362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Gràfics!$R$361:$R$362</c:f>
              <c:numCache>
                <c:formatCode>###0.0%</c:formatCode>
                <c:ptCount val="2"/>
                <c:pt idx="0">
                  <c:v>0.35289999999999999</c:v>
                </c:pt>
                <c:pt idx="1">
                  <c:v>0.1837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58144"/>
        <c:axId val="79559680"/>
      </c:barChart>
      <c:catAx>
        <c:axId val="795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559680"/>
        <c:crosses val="autoZero"/>
        <c:auto val="1"/>
        <c:lblAlgn val="ctr"/>
        <c:lblOffset val="100"/>
        <c:noMultiLvlLbl val="0"/>
      </c:catAx>
      <c:valAx>
        <c:axId val="795596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55814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Gràfics!$L$383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Gràfics!$K$384:$K$385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Gràfics!$L$384:$L$385</c:f>
              <c:numCache>
                <c:formatCode>###0.0%</c:formatCode>
                <c:ptCount val="2"/>
                <c:pt idx="0">
                  <c:v>0.88239999999999996</c:v>
                </c:pt>
                <c:pt idx="1">
                  <c:v>0.97960000000000003</c:v>
                </c:pt>
              </c:numCache>
            </c:numRef>
          </c:val>
        </c:ser>
        <c:ser>
          <c:idx val="1"/>
          <c:order val="1"/>
          <c:tx>
            <c:strRef>
              <c:f>Gràfics!$M$383</c:f>
              <c:strCache>
                <c:ptCount val="1"/>
                <c:pt idx="0">
                  <c:v>Aturat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Gràfics!$K$384:$K$385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Gràfics!$M$384:$M$385</c:f>
              <c:numCache>
                <c:formatCode>###0.0%</c:formatCode>
                <c:ptCount val="2"/>
                <c:pt idx="0">
                  <c:v>0</c:v>
                </c:pt>
                <c:pt idx="1">
                  <c:v>2.0400000000000001E-2</c:v>
                </c:pt>
              </c:numCache>
            </c:numRef>
          </c:val>
        </c:ser>
        <c:ser>
          <c:idx val="2"/>
          <c:order val="2"/>
          <c:tx>
            <c:strRef>
              <c:f>Gràfics!$N$383</c:f>
              <c:strCache>
                <c:ptCount val="1"/>
                <c:pt idx="0">
                  <c:v>Inactiu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Gràfics!$K$384:$K$385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Gràfics!$N$384:$N$385</c:f>
              <c:numCache>
                <c:formatCode>###0.0%</c:formatCode>
                <c:ptCount val="2"/>
                <c:pt idx="0">
                  <c:v>0.1176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920512"/>
        <c:axId val="79938688"/>
      </c:barChart>
      <c:catAx>
        <c:axId val="799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938688"/>
        <c:crosses val="autoZero"/>
        <c:auto val="1"/>
        <c:lblAlgn val="ctr"/>
        <c:lblOffset val="100"/>
        <c:noMultiLvlLbl val="0"/>
      </c:catAx>
      <c:valAx>
        <c:axId val="799386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9205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Gràfics!$M$406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Gràfics!$L$407:$L$408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Gràfics!$M$407:$M$408</c:f>
              <c:numCache>
                <c:formatCode>###0.0%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Gràfics!$N$406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Gràfics!$L$407:$L$408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Gràfics!$N$407:$N$408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Gràfics!$O$406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Gràfics!$L$407:$L$408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Gràfics!$O$407:$O$408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Gràfics!$P$406</c:f>
              <c:strCache>
                <c:ptCount val="1"/>
                <c:pt idx="0">
                  <c:v>Més de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Gràfics!$L$407:$L$408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Gràfics!$P$407:$P$408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60320"/>
        <c:axId val="79986688"/>
      </c:barChart>
      <c:catAx>
        <c:axId val="799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986688"/>
        <c:crosses val="autoZero"/>
        <c:auto val="1"/>
        <c:lblAlgn val="ctr"/>
        <c:lblOffset val="100"/>
        <c:noMultiLvlLbl val="0"/>
      </c:catAx>
      <c:valAx>
        <c:axId val="799866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9603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03543307086614"/>
          <c:y val="3.2407407407407406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</c:dPt>
          <c:dPt>
            <c:idx val="1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Gràfics!$J$26:$K$26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Gràfics!$J$27:$K$27</c:f>
              <c:numCache>
                <c:formatCode>###0.0%</c:formatCode>
                <c:ptCount val="2"/>
                <c:pt idx="0">
                  <c:v>0.25757575757575757</c:v>
                </c:pt>
                <c:pt idx="1">
                  <c:v>0.74242424242424243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347637795275596"/>
          <c:y val="8.1549439347604492E-3"/>
          <c:w val="0.25304724409448814"/>
          <c:h val="7.373257241927327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Gràfics!$M$427</c:f>
              <c:strCache>
                <c:ptCount val="1"/>
                <c:pt idx="0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Gràfics!$L$428:$L$429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Gràfics!$M$428:$M$429</c:f>
              <c:numCache>
                <c:formatCode>###0.0%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Gràfics!$N$427</c:f>
              <c:strCache>
                <c:ptCount val="1"/>
                <c:pt idx="0">
                  <c:v>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Gràfics!$L$428:$L$429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Gràfics!$N$428:$N$429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Gràfics!$O$427</c:f>
              <c:strCache>
                <c:ptCount val="1"/>
                <c:pt idx="0">
                  <c:v>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Gràfics!$L$428:$L$429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Gràfics!$O$428:$O$429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Gràfics!$P$427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Gràfics!$L$428:$L$429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Gràfics!$P$428:$P$429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22624"/>
        <c:axId val="82124160"/>
      </c:barChart>
      <c:catAx>
        <c:axId val="8212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2124160"/>
        <c:crosses val="autoZero"/>
        <c:auto val="1"/>
        <c:lblAlgn val="ctr"/>
        <c:lblOffset val="100"/>
        <c:noMultiLvlLbl val="0"/>
      </c:catAx>
      <c:valAx>
        <c:axId val="821241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21226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Gràfics!$M$451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Gràfics!$L$452:$L$453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Gràfics!$M$452:$M$453</c:f>
              <c:numCache>
                <c:formatCode>###0.0%</c:formatCode>
                <c:ptCount val="2"/>
                <c:pt idx="0">
                  <c:v>0.29409999999999997</c:v>
                </c:pt>
                <c:pt idx="1">
                  <c:v>0.36730000000000002</c:v>
                </c:pt>
              </c:numCache>
            </c:numRef>
          </c:val>
        </c:ser>
        <c:ser>
          <c:idx val="1"/>
          <c:order val="1"/>
          <c:tx>
            <c:strRef>
              <c:f>Gràfics!$N$451</c:f>
              <c:strCache>
                <c:ptCount val="1"/>
                <c:pt idx="0">
                  <c:v>Sí, nacional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Gràfics!$L$452:$L$453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Gràfics!$N$452:$N$453</c:f>
              <c:numCache>
                <c:formatCode>###0.0%</c:formatCode>
                <c:ptCount val="2"/>
                <c:pt idx="0">
                  <c:v>0</c:v>
                </c:pt>
                <c:pt idx="1">
                  <c:v>4.0800000000000003E-2</c:v>
                </c:pt>
              </c:numCache>
            </c:numRef>
          </c:val>
        </c:ser>
        <c:ser>
          <c:idx val="2"/>
          <c:order val="2"/>
          <c:tx>
            <c:strRef>
              <c:f>Gràfics!$O$451</c:f>
              <c:strCache>
                <c:ptCount val="1"/>
                <c:pt idx="0">
                  <c:v>Sí, internacional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Gràfics!$L$452:$L$453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Gràfics!$O$452:$O$453</c:f>
              <c:numCache>
                <c:formatCode>###0.0%</c:formatCode>
                <c:ptCount val="2"/>
                <c:pt idx="0">
                  <c:v>0.70589999999999997</c:v>
                </c:pt>
                <c:pt idx="1">
                  <c:v>0.59179999999999999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53472"/>
        <c:axId val="82155008"/>
      </c:barChart>
      <c:catAx>
        <c:axId val="821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2155008"/>
        <c:crosses val="autoZero"/>
        <c:auto val="1"/>
        <c:lblAlgn val="ctr"/>
        <c:lblOffset val="100"/>
        <c:noMultiLvlLbl val="0"/>
      </c:catAx>
      <c:valAx>
        <c:axId val="821550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215347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Gràfics!$L$477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Gràfics!$K$478:$K$479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Gràfics!$L$478:$L$479</c:f>
              <c:numCache>
                <c:formatCode>###0.0%</c:formatCode>
                <c:ptCount val="2"/>
                <c:pt idx="0">
                  <c:v>0.64710000000000001</c:v>
                </c:pt>
                <c:pt idx="1">
                  <c:v>0.67349999999999999</c:v>
                </c:pt>
              </c:numCache>
            </c:numRef>
          </c:val>
        </c:ser>
        <c:ser>
          <c:idx val="1"/>
          <c:order val="1"/>
          <c:tx>
            <c:strRef>
              <c:f>Gràfics!$M$477</c:f>
              <c:strCache>
                <c:ptCount val="1"/>
                <c:pt idx="0">
                  <c:v>Sí, Nacional (Catalunya / Espanya)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Gràfics!$K$478:$K$479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Gràfics!$M$478:$M$479</c:f>
              <c:numCache>
                <c:formatCode>###0.0%</c:formatCode>
                <c:ptCount val="2"/>
                <c:pt idx="0">
                  <c:v>5.8799999999999998E-2</c:v>
                </c:pt>
                <c:pt idx="1">
                  <c:v>4.0800000000000003E-2</c:v>
                </c:pt>
              </c:numCache>
            </c:numRef>
          </c:val>
        </c:ser>
        <c:ser>
          <c:idx val="2"/>
          <c:order val="2"/>
          <c:tx>
            <c:strRef>
              <c:f>Gràfics!$N$477</c:f>
              <c:strCache>
                <c:ptCount val="1"/>
                <c:pt idx="0">
                  <c:v>Sí, a l'estranger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Gràfics!$K$478:$K$479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Gràfics!$N$478:$N$479</c:f>
              <c:numCache>
                <c:formatCode>###0.0%</c:formatCode>
                <c:ptCount val="2"/>
                <c:pt idx="0">
                  <c:v>0.29409999999999997</c:v>
                </c:pt>
                <c:pt idx="1">
                  <c:v>0.28570000000000001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244928"/>
        <c:axId val="83246464"/>
      </c:barChart>
      <c:catAx>
        <c:axId val="832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3246464"/>
        <c:crosses val="autoZero"/>
        <c:auto val="1"/>
        <c:lblAlgn val="ctr"/>
        <c:lblOffset val="100"/>
        <c:noMultiLvlLbl val="0"/>
      </c:catAx>
      <c:valAx>
        <c:axId val="832464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324492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Gràfics!$I$48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7638888888888888E-3"/>
                  <c:y val="9.009967720194387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916666666666667E-3"/>
                  <c:y val="9.009967720194387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Gràfics!$J$47:$N$47</c:f>
              <c:strCache>
                <c:ptCount val="5"/>
                <c:pt idx="0">
                  <c:v>UPC</c:v>
                </c:pt>
                <c:pt idx="1">
                  <c:v>URV</c:v>
                </c:pt>
                <c:pt idx="2">
                  <c:v>UVIC</c:v>
                </c:pt>
                <c:pt idx="3">
                  <c:v>Universitats espanyoles fora de Catalunya</c:v>
                </c:pt>
                <c:pt idx="4">
                  <c:v>Universitats fora d’Espanya</c:v>
                </c:pt>
              </c:strCache>
            </c:strRef>
          </c:cat>
          <c:val>
            <c:numRef>
              <c:f>Gràfics!$J$48:$N$48</c:f>
              <c:numCache>
                <c:formatCode>###0.0%</c:formatCode>
                <c:ptCount val="5"/>
                <c:pt idx="0">
                  <c:v>0.94117647058823517</c:v>
                </c:pt>
                <c:pt idx="1">
                  <c:v>0</c:v>
                </c:pt>
                <c:pt idx="2">
                  <c:v>0</c:v>
                </c:pt>
                <c:pt idx="3">
                  <c:v>5.8823529411764698E-2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Gràfics!$I$49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5.2916666666666667E-3"/>
                  <c:y val="3.0033225733981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0555555555555554E-3"/>
                  <c:y val="1.201329029359251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47222222222223E-2"/>
                  <c:y val="1.801993544038877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277777777777777E-3"/>
                  <c:y val="1.201329029359251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Gràfics!$J$47:$N$47</c:f>
              <c:strCache>
                <c:ptCount val="5"/>
                <c:pt idx="0">
                  <c:v>UPC</c:v>
                </c:pt>
                <c:pt idx="1">
                  <c:v>URV</c:v>
                </c:pt>
                <c:pt idx="2">
                  <c:v>UVIC</c:v>
                </c:pt>
                <c:pt idx="3">
                  <c:v>Universitats espanyoles fora de Catalunya</c:v>
                </c:pt>
                <c:pt idx="4">
                  <c:v>Universitats fora d’Espanya</c:v>
                </c:pt>
              </c:strCache>
            </c:strRef>
          </c:cat>
          <c:val>
            <c:numRef>
              <c:f>Gràfics!$J$49:$N$49</c:f>
              <c:numCache>
                <c:formatCode>###0.0%</c:formatCode>
                <c:ptCount val="5"/>
                <c:pt idx="0">
                  <c:v>0.79591836734693866</c:v>
                </c:pt>
                <c:pt idx="1">
                  <c:v>2.0408163265306124E-2</c:v>
                </c:pt>
                <c:pt idx="2">
                  <c:v>2.0408163265306124E-2</c:v>
                </c:pt>
                <c:pt idx="3">
                  <c:v>0.16326530612244899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7968"/>
        <c:axId val="84309504"/>
      </c:barChart>
      <c:catAx>
        <c:axId val="843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309504"/>
        <c:crosses val="autoZero"/>
        <c:auto val="1"/>
        <c:lblAlgn val="ctr"/>
        <c:lblOffset val="100"/>
        <c:noMultiLvlLbl val="0"/>
      </c:catAx>
      <c:valAx>
        <c:axId val="843095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3079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Gràfics!$J$76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Gràfics!$K$75:$L$75</c:f>
              <c:strCache>
                <c:ptCount val="2"/>
                <c:pt idx="0">
                  <c:v>Monografia</c:v>
                </c:pt>
                <c:pt idx="1">
                  <c:v>Col·lecció d’articles</c:v>
                </c:pt>
              </c:strCache>
            </c:strRef>
          </c:cat>
          <c:val>
            <c:numRef>
              <c:f>Gràfics!$K$76:$L$76</c:f>
              <c:numCache>
                <c:formatCode>###0.0%</c:formatCode>
                <c:ptCount val="2"/>
                <c:pt idx="0">
                  <c:v>0.94120000000000004</c:v>
                </c:pt>
                <c:pt idx="1">
                  <c:v>5.8799999999999998E-2</c:v>
                </c:pt>
              </c:numCache>
            </c:numRef>
          </c:val>
        </c:ser>
        <c:ser>
          <c:idx val="1"/>
          <c:order val="1"/>
          <c:tx>
            <c:strRef>
              <c:f>Gràfics!$J$77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Gràfics!$K$75:$L$75</c:f>
              <c:strCache>
                <c:ptCount val="2"/>
                <c:pt idx="0">
                  <c:v>Monografia</c:v>
                </c:pt>
                <c:pt idx="1">
                  <c:v>Col·lecció d’articles</c:v>
                </c:pt>
              </c:strCache>
            </c:strRef>
          </c:cat>
          <c:val>
            <c:numRef>
              <c:f>Gràfics!$K$77:$L$77</c:f>
              <c:numCache>
                <c:formatCode>###0.0%</c:formatCode>
                <c:ptCount val="2"/>
                <c:pt idx="0">
                  <c:v>0.95920000000000005</c:v>
                </c:pt>
                <c:pt idx="1">
                  <c:v>4.0800000000000003E-2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395008"/>
        <c:axId val="161543296"/>
        <c:axId val="0"/>
      </c:bar3DChart>
      <c:catAx>
        <c:axId val="11639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61543296"/>
        <c:crosses val="autoZero"/>
        <c:auto val="1"/>
        <c:lblAlgn val="ctr"/>
        <c:lblOffset val="100"/>
        <c:noMultiLvlLbl val="0"/>
      </c:catAx>
      <c:valAx>
        <c:axId val="1615432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6395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Gràfics!$I$95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Gràfics!$J$94:$M$94</c:f>
              <c:strCache>
                <c:ptCount val="4"/>
                <c:pt idx="0">
                  <c:v>Català</c:v>
                </c:pt>
                <c:pt idx="1">
                  <c:v>Castellà</c:v>
                </c:pt>
                <c:pt idx="2">
                  <c:v>Anglès</c:v>
                </c:pt>
                <c:pt idx="3">
                  <c:v>Més d’un idioma</c:v>
                </c:pt>
              </c:strCache>
            </c:strRef>
          </c:cat>
          <c:val>
            <c:numRef>
              <c:f>Gràfics!$J$95:$M$95</c:f>
              <c:numCache>
                <c:formatCode>###0.0%</c:formatCode>
                <c:ptCount val="4"/>
                <c:pt idx="0">
                  <c:v>0.1176</c:v>
                </c:pt>
                <c:pt idx="1">
                  <c:v>0.1176</c:v>
                </c:pt>
                <c:pt idx="2">
                  <c:v>0.76470000000000005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Gràfics!$I$96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Gràfics!$J$94:$M$94</c:f>
              <c:strCache>
                <c:ptCount val="4"/>
                <c:pt idx="0">
                  <c:v>Català</c:v>
                </c:pt>
                <c:pt idx="1">
                  <c:v>Castellà</c:v>
                </c:pt>
                <c:pt idx="2">
                  <c:v>Anglès</c:v>
                </c:pt>
                <c:pt idx="3">
                  <c:v>Més d’un idioma</c:v>
                </c:pt>
              </c:strCache>
            </c:strRef>
          </c:cat>
          <c:val>
            <c:numRef>
              <c:f>Gràfics!$J$96:$M$96</c:f>
              <c:numCache>
                <c:formatCode>###0.0%</c:formatCode>
                <c:ptCount val="4"/>
                <c:pt idx="0">
                  <c:v>0</c:v>
                </c:pt>
                <c:pt idx="1">
                  <c:v>0.1633</c:v>
                </c:pt>
                <c:pt idx="2">
                  <c:v>0.8367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649792"/>
        <c:axId val="165655680"/>
        <c:axId val="0"/>
      </c:bar3DChart>
      <c:catAx>
        <c:axId val="1656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65655680"/>
        <c:crosses val="autoZero"/>
        <c:auto val="1"/>
        <c:lblAlgn val="ctr"/>
        <c:lblOffset val="100"/>
        <c:noMultiLvlLbl val="0"/>
      </c:catAx>
      <c:valAx>
        <c:axId val="1656556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65649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Gràfics!$I$111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Gràfics!$J$110:$K$110</c:f>
              <c:strCache>
                <c:ptCount val="2"/>
                <c:pt idx="0">
                  <c:v>Majoritàriament de manera independent</c:v>
                </c:pt>
                <c:pt idx="1">
                  <c:v>Majoritàriament dins un grup de recerca/mixta</c:v>
                </c:pt>
              </c:strCache>
            </c:strRef>
          </c:cat>
          <c:val>
            <c:numRef>
              <c:f>Gràfics!$J$111:$K$111</c:f>
              <c:numCache>
                <c:formatCode>###0.0%</c:formatCode>
                <c:ptCount val="2"/>
                <c:pt idx="0">
                  <c:v>5.8799999999999998E-2</c:v>
                </c:pt>
                <c:pt idx="1">
                  <c:v>0.94120000000000004</c:v>
                </c:pt>
              </c:numCache>
            </c:numRef>
          </c:val>
        </c:ser>
        <c:ser>
          <c:idx val="1"/>
          <c:order val="1"/>
          <c:tx>
            <c:strRef>
              <c:f>Gràfics!$I$112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Gràfics!$J$110:$K$110</c:f>
              <c:strCache>
                <c:ptCount val="2"/>
                <c:pt idx="0">
                  <c:v>Majoritàriament de manera independent</c:v>
                </c:pt>
                <c:pt idx="1">
                  <c:v>Majoritàriament dins un grup de recerca/mixta</c:v>
                </c:pt>
              </c:strCache>
            </c:strRef>
          </c:cat>
          <c:val>
            <c:numRef>
              <c:f>Gràfics!$J$112:$K$112</c:f>
              <c:numCache>
                <c:formatCode>###0.0%</c:formatCode>
                <c:ptCount val="2"/>
                <c:pt idx="0">
                  <c:v>4.0800000000000003E-2</c:v>
                </c:pt>
                <c:pt idx="1">
                  <c:v>0.95920000000000005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772800"/>
        <c:axId val="49778688"/>
        <c:axId val="0"/>
      </c:bar3DChart>
      <c:catAx>
        <c:axId val="497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49778688"/>
        <c:crosses val="autoZero"/>
        <c:auto val="1"/>
        <c:lblAlgn val="ctr"/>
        <c:lblOffset val="100"/>
        <c:noMultiLvlLbl val="0"/>
      </c:catAx>
      <c:valAx>
        <c:axId val="497786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49772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Gràfics!$J$127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Gràfics!$I$128:$I$129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Gràfics!$J$128:$J$129</c:f>
              <c:numCache>
                <c:formatCode>###0.0%</c:formatCode>
                <c:ptCount val="2"/>
                <c:pt idx="0">
                  <c:v>0.88239999999999996</c:v>
                </c:pt>
                <c:pt idx="1">
                  <c:v>0.97960000000000003</c:v>
                </c:pt>
              </c:numCache>
            </c:numRef>
          </c:val>
        </c:ser>
        <c:ser>
          <c:idx val="1"/>
          <c:order val="1"/>
          <c:tx>
            <c:strRef>
              <c:f>Gràfics!$K$127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Gràfics!$I$128:$I$129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Gràfics!$K$128:$K$129</c:f>
              <c:numCache>
                <c:formatCode>###0.0%</c:formatCode>
                <c:ptCount val="2"/>
                <c:pt idx="0">
                  <c:v>0.1176</c:v>
                </c:pt>
                <c:pt idx="1">
                  <c:v>2.0400000000000001E-2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75904"/>
        <c:axId val="50077696"/>
      </c:barChart>
      <c:catAx>
        <c:axId val="5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50077696"/>
        <c:crosses val="autoZero"/>
        <c:auto val="1"/>
        <c:lblAlgn val="ctr"/>
        <c:lblOffset val="100"/>
        <c:noMultiLvlLbl val="0"/>
      </c:catAx>
      <c:valAx>
        <c:axId val="50077696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50075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Gràfics!$J$144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Gràfics!$K$143:$L$143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Gràfics!$K$144:$L$144</c:f>
              <c:numCache>
                <c:formatCode>###0.0%</c:formatCode>
                <c:ptCount val="2"/>
                <c:pt idx="0">
                  <c:v>0.64710000000000001</c:v>
                </c:pt>
                <c:pt idx="1">
                  <c:v>0.35289999999999999</c:v>
                </c:pt>
              </c:numCache>
            </c:numRef>
          </c:val>
        </c:ser>
        <c:ser>
          <c:idx val="1"/>
          <c:order val="1"/>
          <c:tx>
            <c:strRef>
              <c:f>Gràfics!$J$145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Gràfics!$K$143:$L$143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Gràfics!$K$145:$L$145</c:f>
              <c:numCache>
                <c:formatCode>###0.0%</c:formatCode>
                <c:ptCount val="2"/>
                <c:pt idx="0">
                  <c:v>0.75509999999999999</c:v>
                </c:pt>
                <c:pt idx="1">
                  <c:v>0.24490000000000001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723584"/>
        <c:axId val="60725120"/>
        <c:axId val="0"/>
      </c:bar3DChart>
      <c:catAx>
        <c:axId val="607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60725120"/>
        <c:crosses val="autoZero"/>
        <c:auto val="1"/>
        <c:lblAlgn val="ctr"/>
        <c:lblOffset val="100"/>
        <c:noMultiLvlLbl val="0"/>
      </c:catAx>
      <c:valAx>
        <c:axId val="607251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60723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Gràfics!$I$161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Gràfics!$J$160:$L$160</c:f>
              <c:strCache>
                <c:ptCount val="3"/>
                <c:pt idx="0">
                  <c:v>A la universitat</c:v>
                </c:pt>
                <c:pt idx="1">
                  <c:v>En un centre/institut de recerca</c:v>
                </c:pt>
                <c:pt idx="2">
                  <c:v>En una empresa o altra institució</c:v>
                </c:pt>
              </c:strCache>
            </c:strRef>
          </c:cat>
          <c:val>
            <c:numRef>
              <c:f>Gràfics!$J$161:$L$161</c:f>
              <c:numCache>
                <c:formatCode>###0.0%</c:formatCode>
                <c:ptCount val="3"/>
                <c:pt idx="0">
                  <c:v>0.52939999999999998</c:v>
                </c:pt>
                <c:pt idx="1">
                  <c:v>0.35289999999999999</c:v>
                </c:pt>
                <c:pt idx="2">
                  <c:v>0.1176</c:v>
                </c:pt>
              </c:numCache>
            </c:numRef>
          </c:val>
        </c:ser>
        <c:ser>
          <c:idx val="1"/>
          <c:order val="1"/>
          <c:tx>
            <c:strRef>
              <c:f>Gràfics!$I$162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Gràfics!$J$160:$L$160</c:f>
              <c:strCache>
                <c:ptCount val="3"/>
                <c:pt idx="0">
                  <c:v>A la universitat</c:v>
                </c:pt>
                <c:pt idx="1">
                  <c:v>En un centre/institut de recerca</c:v>
                </c:pt>
                <c:pt idx="2">
                  <c:v>En una empresa o altra institució</c:v>
                </c:pt>
              </c:strCache>
            </c:strRef>
          </c:cat>
          <c:val>
            <c:numRef>
              <c:f>Gràfics!$J$162:$L$162</c:f>
              <c:numCache>
                <c:formatCode>###0.0%</c:formatCode>
                <c:ptCount val="3"/>
                <c:pt idx="0">
                  <c:v>0.36730000000000002</c:v>
                </c:pt>
                <c:pt idx="1">
                  <c:v>0.26529999999999998</c:v>
                </c:pt>
                <c:pt idx="2">
                  <c:v>0.36730000000000002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623552"/>
        <c:axId val="63625088"/>
        <c:axId val="0"/>
      </c:bar3DChart>
      <c:catAx>
        <c:axId val="6362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63625088"/>
        <c:crosses val="autoZero"/>
        <c:auto val="1"/>
        <c:lblAlgn val="ctr"/>
        <c:lblOffset val="100"/>
        <c:noMultiLvlLbl val="0"/>
      </c:catAx>
      <c:valAx>
        <c:axId val="636250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63623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Gràfics!$I$178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Gràfics!$J$177:$N$177</c:f>
              <c:strCache>
                <c:ptCount val="5"/>
                <c:pt idx="0">
                  <c:v>Una beca</c:v>
                </c:pt>
                <c:pt idx="1">
                  <c:v>Docent/investigador a la universitat (associats inclosos i contractes d'investigador)</c:v>
                </c:pt>
                <c:pt idx="2">
                  <c:v>Feina de l’àmbit dels estudis previs de doctorat</c:v>
                </c:pt>
                <c:pt idx="3">
                  <c:v>Feina en un àmbit no relacionat amb estudis previs</c:v>
                </c:pt>
                <c:pt idx="4">
                  <c:v>No treballava: estudiant a temps complert o amb feines intermitents</c:v>
                </c:pt>
              </c:strCache>
            </c:strRef>
          </c:cat>
          <c:val>
            <c:numRef>
              <c:f>Gràfics!$J$178:$N$178</c:f>
              <c:numCache>
                <c:formatCode>###0.0%</c:formatCode>
                <c:ptCount val="5"/>
                <c:pt idx="0">
                  <c:v>0.64710000000000001</c:v>
                </c:pt>
                <c:pt idx="1">
                  <c:v>0.29409999999999997</c:v>
                </c:pt>
                <c:pt idx="2">
                  <c:v>5.8799999999999998E-2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Gràfics!$I$179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Gràfics!$J$177:$N$177</c:f>
              <c:strCache>
                <c:ptCount val="5"/>
                <c:pt idx="0">
                  <c:v>Una beca</c:v>
                </c:pt>
                <c:pt idx="1">
                  <c:v>Docent/investigador a la universitat (associats inclosos i contractes d'investigador)</c:v>
                </c:pt>
                <c:pt idx="2">
                  <c:v>Feina de l’àmbit dels estudis previs de doctorat</c:v>
                </c:pt>
                <c:pt idx="3">
                  <c:v>Feina en un àmbit no relacionat amb estudis previs</c:v>
                </c:pt>
                <c:pt idx="4">
                  <c:v>No treballava: estudiant a temps complert o amb feines intermitents</c:v>
                </c:pt>
              </c:strCache>
            </c:strRef>
          </c:cat>
          <c:val>
            <c:numRef>
              <c:f>Gràfics!$J$179:$N$179</c:f>
              <c:numCache>
                <c:formatCode>###0.0%</c:formatCode>
                <c:ptCount val="5"/>
                <c:pt idx="0">
                  <c:v>0.61219999999999997</c:v>
                </c:pt>
                <c:pt idx="1">
                  <c:v>0.34689999999999999</c:v>
                </c:pt>
                <c:pt idx="2">
                  <c:v>4.0800000000000003E-2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217216"/>
        <c:axId val="78218752"/>
        <c:axId val="0"/>
      </c:bar3DChart>
      <c:catAx>
        <c:axId val="7821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8218752"/>
        <c:crosses val="autoZero"/>
        <c:auto val="1"/>
        <c:lblAlgn val="ctr"/>
        <c:lblOffset val="100"/>
        <c:noMultiLvlLbl val="0"/>
      </c:catAx>
      <c:valAx>
        <c:axId val="7821875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8217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304800</xdr:colOff>
      <xdr:row>20</xdr:row>
      <xdr:rowOff>152400</xdr:rowOff>
    </xdr:to>
    <xdr:graphicFrame macro="">
      <xdr:nvGraphicFramePr>
        <xdr:cNvPr id="616169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133350</xdr:rowOff>
    </xdr:from>
    <xdr:to>
      <xdr:col>7</xdr:col>
      <xdr:colOff>323850</xdr:colOff>
      <xdr:row>40</xdr:row>
      <xdr:rowOff>123825</xdr:rowOff>
    </xdr:to>
    <xdr:graphicFrame macro="">
      <xdr:nvGraphicFramePr>
        <xdr:cNvPr id="616170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7</xdr:col>
      <xdr:colOff>304800</xdr:colOff>
      <xdr:row>87</xdr:row>
      <xdr:rowOff>76200</xdr:rowOff>
    </xdr:to>
    <xdr:graphicFrame macro="">
      <xdr:nvGraphicFramePr>
        <xdr:cNvPr id="61617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7</xdr:col>
      <xdr:colOff>304800</xdr:colOff>
      <xdr:row>104</xdr:row>
      <xdr:rowOff>76200</xdr:rowOff>
    </xdr:to>
    <xdr:graphicFrame macro="">
      <xdr:nvGraphicFramePr>
        <xdr:cNvPr id="61617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7</xdr:col>
      <xdr:colOff>304800</xdr:colOff>
      <xdr:row>121</xdr:row>
      <xdr:rowOff>76200</xdr:rowOff>
    </xdr:to>
    <xdr:graphicFrame macro="">
      <xdr:nvGraphicFramePr>
        <xdr:cNvPr id="61617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304800</xdr:colOff>
      <xdr:row>138</xdr:row>
      <xdr:rowOff>76200</xdr:rowOff>
    </xdr:to>
    <xdr:graphicFrame macro="">
      <xdr:nvGraphicFramePr>
        <xdr:cNvPr id="61617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140</xdr:row>
      <xdr:rowOff>123825</xdr:rowOff>
    </xdr:from>
    <xdr:to>
      <xdr:col>7</xdr:col>
      <xdr:colOff>304800</xdr:colOff>
      <xdr:row>155</xdr:row>
      <xdr:rowOff>9525</xdr:rowOff>
    </xdr:to>
    <xdr:graphicFrame macro="">
      <xdr:nvGraphicFramePr>
        <xdr:cNvPr id="616176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158</xdr:row>
      <xdr:rowOff>0</xdr:rowOff>
    </xdr:from>
    <xdr:to>
      <xdr:col>7</xdr:col>
      <xdr:colOff>304800</xdr:colOff>
      <xdr:row>172</xdr:row>
      <xdr:rowOff>76200</xdr:rowOff>
    </xdr:to>
    <xdr:graphicFrame macro="">
      <xdr:nvGraphicFramePr>
        <xdr:cNvPr id="616177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174</xdr:row>
      <xdr:rowOff>85725</xdr:rowOff>
    </xdr:from>
    <xdr:to>
      <xdr:col>11</xdr:col>
      <xdr:colOff>495300</xdr:colOff>
      <xdr:row>197</xdr:row>
      <xdr:rowOff>28575</xdr:rowOff>
    </xdr:to>
    <xdr:graphicFrame macro="">
      <xdr:nvGraphicFramePr>
        <xdr:cNvPr id="616178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7</xdr:col>
      <xdr:colOff>304800</xdr:colOff>
      <xdr:row>215</xdr:row>
      <xdr:rowOff>76200</xdr:rowOff>
    </xdr:to>
    <xdr:graphicFrame macro="">
      <xdr:nvGraphicFramePr>
        <xdr:cNvPr id="616179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217</xdr:row>
      <xdr:rowOff>66675</xdr:rowOff>
    </xdr:from>
    <xdr:to>
      <xdr:col>11</xdr:col>
      <xdr:colOff>495300</xdr:colOff>
      <xdr:row>240</xdr:row>
      <xdr:rowOff>9525</xdr:rowOff>
    </xdr:to>
    <xdr:graphicFrame macro="">
      <xdr:nvGraphicFramePr>
        <xdr:cNvPr id="616180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243</xdr:row>
      <xdr:rowOff>114300</xdr:rowOff>
    </xdr:from>
    <xdr:to>
      <xdr:col>11</xdr:col>
      <xdr:colOff>495300</xdr:colOff>
      <xdr:row>266</xdr:row>
      <xdr:rowOff>57150</xdr:rowOff>
    </xdr:to>
    <xdr:graphicFrame macro="">
      <xdr:nvGraphicFramePr>
        <xdr:cNvPr id="616181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7</xdr:col>
      <xdr:colOff>304800</xdr:colOff>
      <xdr:row>284</xdr:row>
      <xdr:rowOff>76200</xdr:rowOff>
    </xdr:to>
    <xdr:graphicFrame macro="">
      <xdr:nvGraphicFramePr>
        <xdr:cNvPr id="616182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286</xdr:row>
      <xdr:rowOff>66675</xdr:rowOff>
    </xdr:from>
    <xdr:to>
      <xdr:col>14</xdr:col>
      <xdr:colOff>466725</xdr:colOff>
      <xdr:row>310</xdr:row>
      <xdr:rowOff>171450</xdr:rowOff>
    </xdr:to>
    <xdr:graphicFrame macro="">
      <xdr:nvGraphicFramePr>
        <xdr:cNvPr id="616183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314</xdr:row>
      <xdr:rowOff>0</xdr:rowOff>
    </xdr:from>
    <xdr:to>
      <xdr:col>10</xdr:col>
      <xdr:colOff>381000</xdr:colOff>
      <xdr:row>332</xdr:row>
      <xdr:rowOff>171450</xdr:rowOff>
    </xdr:to>
    <xdr:graphicFrame macro="">
      <xdr:nvGraphicFramePr>
        <xdr:cNvPr id="616184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336</xdr:row>
      <xdr:rowOff>0</xdr:rowOff>
    </xdr:from>
    <xdr:to>
      <xdr:col>10</xdr:col>
      <xdr:colOff>381000</xdr:colOff>
      <xdr:row>354</xdr:row>
      <xdr:rowOff>171450</xdr:rowOff>
    </xdr:to>
    <xdr:graphicFrame macro="">
      <xdr:nvGraphicFramePr>
        <xdr:cNvPr id="616185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358</xdr:row>
      <xdr:rowOff>0</xdr:rowOff>
    </xdr:from>
    <xdr:to>
      <xdr:col>10</xdr:col>
      <xdr:colOff>381000</xdr:colOff>
      <xdr:row>376</xdr:row>
      <xdr:rowOff>171450</xdr:rowOff>
    </xdr:to>
    <xdr:graphicFrame macro="">
      <xdr:nvGraphicFramePr>
        <xdr:cNvPr id="616186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380</xdr:row>
      <xdr:rowOff>0</xdr:rowOff>
    </xdr:from>
    <xdr:to>
      <xdr:col>10</xdr:col>
      <xdr:colOff>381000</xdr:colOff>
      <xdr:row>398</xdr:row>
      <xdr:rowOff>171450</xdr:rowOff>
    </xdr:to>
    <xdr:graphicFrame macro="">
      <xdr:nvGraphicFramePr>
        <xdr:cNvPr id="616187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402</xdr:row>
      <xdr:rowOff>0</xdr:rowOff>
    </xdr:from>
    <xdr:to>
      <xdr:col>10</xdr:col>
      <xdr:colOff>381000</xdr:colOff>
      <xdr:row>420</xdr:row>
      <xdr:rowOff>171450</xdr:rowOff>
    </xdr:to>
    <xdr:graphicFrame macro="">
      <xdr:nvGraphicFramePr>
        <xdr:cNvPr id="616188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424</xdr:row>
      <xdr:rowOff>0</xdr:rowOff>
    </xdr:from>
    <xdr:to>
      <xdr:col>10</xdr:col>
      <xdr:colOff>381000</xdr:colOff>
      <xdr:row>445</xdr:row>
      <xdr:rowOff>104775</xdr:rowOff>
    </xdr:to>
    <xdr:graphicFrame macro="">
      <xdr:nvGraphicFramePr>
        <xdr:cNvPr id="616189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449</xdr:row>
      <xdr:rowOff>0</xdr:rowOff>
    </xdr:from>
    <xdr:to>
      <xdr:col>10</xdr:col>
      <xdr:colOff>381000</xdr:colOff>
      <xdr:row>471</xdr:row>
      <xdr:rowOff>9525</xdr:rowOff>
    </xdr:to>
    <xdr:graphicFrame macro="">
      <xdr:nvGraphicFramePr>
        <xdr:cNvPr id="616190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474</xdr:row>
      <xdr:rowOff>0</xdr:rowOff>
    </xdr:from>
    <xdr:to>
      <xdr:col>10</xdr:col>
      <xdr:colOff>381000</xdr:colOff>
      <xdr:row>495</xdr:row>
      <xdr:rowOff>152400</xdr:rowOff>
    </xdr:to>
    <xdr:graphicFrame macro="">
      <xdr:nvGraphicFramePr>
        <xdr:cNvPr id="616191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44</xdr:row>
      <xdr:rowOff>0</xdr:rowOff>
    </xdr:from>
    <xdr:to>
      <xdr:col>11</xdr:col>
      <xdr:colOff>561975</xdr:colOff>
      <xdr:row>70</xdr:row>
      <xdr:rowOff>19050</xdr:rowOff>
    </xdr:to>
    <xdr:graphicFrame macro="">
      <xdr:nvGraphicFramePr>
        <xdr:cNvPr id="616192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46"/>
  <sheetViews>
    <sheetView showGridLines="0" tabSelected="1" zoomScale="80" zoomScaleNormal="80" workbookViewId="0">
      <selection sqref="A1:F1"/>
    </sheetView>
  </sheetViews>
  <sheetFormatPr defaultRowHeight="12.75"/>
  <cols>
    <col min="2" max="3" width="9.7109375" bestFit="1" customWidth="1"/>
    <col min="4" max="4" width="14.85546875" bestFit="1" customWidth="1"/>
    <col min="5" max="5" width="9.7109375" bestFit="1" customWidth="1"/>
    <col min="6" max="6" width="9.85546875" customWidth="1"/>
    <col min="7" max="7" width="9.7109375" bestFit="1" customWidth="1"/>
    <col min="8" max="8" width="9.85546875" customWidth="1"/>
    <col min="9" max="9" width="9.7109375" bestFit="1" customWidth="1"/>
    <col min="10" max="10" width="9.7109375" customWidth="1"/>
    <col min="11" max="59" width="9.7109375" bestFit="1" customWidth="1"/>
  </cols>
  <sheetData>
    <row r="1" spans="1:44" ht="15" customHeight="1">
      <c r="A1" s="356" t="s">
        <v>221</v>
      </c>
      <c r="B1" s="356"/>
      <c r="C1" s="356"/>
      <c r="D1" s="356"/>
      <c r="E1" s="356"/>
      <c r="F1" s="356"/>
    </row>
    <row r="2" spans="1:44" ht="15" customHeight="1">
      <c r="A2" s="1"/>
      <c r="B2" s="1"/>
      <c r="C2" s="1"/>
      <c r="D2" s="1"/>
      <c r="E2" s="1"/>
      <c r="F2" s="1"/>
    </row>
    <row r="3" spans="1:44" ht="15" customHeight="1">
      <c r="A3" s="1"/>
      <c r="B3" s="1"/>
      <c r="C3" s="1"/>
      <c r="D3" s="1"/>
      <c r="E3" s="1"/>
      <c r="F3" s="1"/>
    </row>
    <row r="4" spans="1:44" ht="15" customHeight="1" thickBot="1">
      <c r="A4" s="360" t="s">
        <v>0</v>
      </c>
      <c r="B4" s="301"/>
      <c r="C4" s="301"/>
      <c r="D4" s="301"/>
      <c r="E4" s="301"/>
      <c r="F4" s="301"/>
      <c r="G4" s="301"/>
      <c r="H4" s="301"/>
    </row>
    <row r="5" spans="1:44" ht="15" customHeight="1" thickTop="1">
      <c r="A5" s="364"/>
      <c r="B5" s="378" t="s">
        <v>180</v>
      </c>
      <c r="C5" s="369"/>
      <c r="D5" s="369"/>
      <c r="E5" s="361" t="s">
        <v>62</v>
      </c>
      <c r="F5" s="362"/>
      <c r="G5" s="362"/>
      <c r="H5" s="363"/>
    </row>
    <row r="6" spans="1:44" ht="15" customHeight="1">
      <c r="A6" s="365"/>
      <c r="B6" s="379"/>
      <c r="C6" s="372"/>
      <c r="D6" s="372"/>
      <c r="E6" s="367" t="s">
        <v>4</v>
      </c>
      <c r="F6" s="307"/>
      <c r="G6" s="367" t="s">
        <v>5</v>
      </c>
      <c r="H6" s="330"/>
    </row>
    <row r="7" spans="1:44" ht="27" customHeight="1" thickBot="1">
      <c r="A7" s="366"/>
      <c r="B7" s="27" t="s">
        <v>2</v>
      </c>
      <c r="C7" s="22" t="s">
        <v>183</v>
      </c>
      <c r="D7" s="22" t="s">
        <v>3</v>
      </c>
      <c r="E7" s="4" t="s">
        <v>1</v>
      </c>
      <c r="F7" s="4" t="s">
        <v>6</v>
      </c>
      <c r="G7" s="4" t="s">
        <v>1</v>
      </c>
      <c r="H7" s="5" t="s">
        <v>6</v>
      </c>
    </row>
    <row r="8" spans="1:44" ht="15" customHeight="1" thickTop="1" thickBot="1">
      <c r="A8" s="29" t="s">
        <v>65</v>
      </c>
      <c r="B8" s="28">
        <v>94</v>
      </c>
      <c r="C8" s="262">
        <f>B17</f>
        <v>66</v>
      </c>
      <c r="D8" s="298">
        <f>C8/B8</f>
        <v>0.7021276595744681</v>
      </c>
      <c r="E8" s="79">
        <f>B15</f>
        <v>17</v>
      </c>
      <c r="F8" s="85">
        <f>E8/C8</f>
        <v>0.25757575757575757</v>
      </c>
      <c r="G8" s="79">
        <f>B16</f>
        <v>49</v>
      </c>
      <c r="H8" s="86">
        <f>G8/C8</f>
        <v>0.74242424242424243</v>
      </c>
    </row>
    <row r="9" spans="1:44" ht="15" customHeight="1" thickTop="1">
      <c r="A9" s="1"/>
      <c r="B9" s="1"/>
      <c r="C9" s="1"/>
      <c r="D9" s="1"/>
      <c r="E9" s="1"/>
      <c r="F9" s="1"/>
      <c r="G9" s="2"/>
      <c r="H9" s="2"/>
      <c r="I9" s="2"/>
      <c r="J9" s="2"/>
      <c r="K9" s="2"/>
    </row>
    <row r="10" spans="1:44" ht="15" customHeight="1">
      <c r="A10" s="1"/>
      <c r="B10" s="1"/>
      <c r="C10" s="1"/>
      <c r="D10" s="1"/>
      <c r="E10" s="1"/>
      <c r="F10" s="1"/>
      <c r="G10" s="2"/>
      <c r="H10" s="2"/>
      <c r="I10" s="2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</row>
    <row r="11" spans="1:44" ht="15" customHeight="1" thickBot="1">
      <c r="A11" s="350" t="s">
        <v>44</v>
      </c>
      <c r="B11" s="301"/>
      <c r="C11" s="301"/>
      <c r="D11" s="301"/>
      <c r="E11" s="301"/>
      <c r="F11" s="301"/>
      <c r="G11" s="301"/>
      <c r="H11" s="301"/>
      <c r="I11" s="2"/>
      <c r="J11" s="93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</row>
    <row r="12" spans="1:44" ht="29.25" customHeight="1" thickTop="1">
      <c r="A12" s="30"/>
      <c r="B12" s="357" t="s">
        <v>45</v>
      </c>
      <c r="C12" s="358"/>
      <c r="D12" s="358"/>
      <c r="E12" s="358"/>
      <c r="F12" s="368" t="s">
        <v>181</v>
      </c>
      <c r="G12" s="369"/>
      <c r="H12" s="370"/>
      <c r="I12" s="2"/>
      <c r="J12" s="93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94"/>
      <c r="AN12" s="94"/>
      <c r="AO12" s="94"/>
      <c r="AP12" s="94"/>
      <c r="AQ12" s="94"/>
      <c r="AR12" s="94"/>
    </row>
    <row r="13" spans="1:44" ht="15" customHeight="1">
      <c r="A13" s="31"/>
      <c r="B13" s="359" t="s">
        <v>46</v>
      </c>
      <c r="C13" s="307"/>
      <c r="D13" s="307" t="s">
        <v>243</v>
      </c>
      <c r="E13" s="307"/>
      <c r="F13" s="371"/>
      <c r="G13" s="372"/>
      <c r="H13" s="373"/>
      <c r="I13" s="2"/>
      <c r="J13" s="93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94"/>
      <c r="AN13" s="94"/>
      <c r="AO13" s="94"/>
      <c r="AP13" s="94"/>
      <c r="AQ13" s="94"/>
      <c r="AR13" s="94"/>
    </row>
    <row r="14" spans="1:44" ht="15" customHeight="1" thickBot="1">
      <c r="A14" s="32"/>
      <c r="B14" s="3" t="s">
        <v>1</v>
      </c>
      <c r="C14" s="4" t="s">
        <v>6</v>
      </c>
      <c r="D14" s="4" t="s">
        <v>1</v>
      </c>
      <c r="E14" s="4" t="s">
        <v>6</v>
      </c>
      <c r="F14" s="4" t="s">
        <v>1</v>
      </c>
      <c r="G14" s="22" t="s">
        <v>12</v>
      </c>
      <c r="H14" s="23" t="s">
        <v>182</v>
      </c>
      <c r="I14" s="2"/>
      <c r="J14" s="95"/>
      <c r="K14" s="127"/>
      <c r="L14" s="182"/>
      <c r="M14" s="127"/>
      <c r="N14" s="182"/>
      <c r="O14" s="127"/>
      <c r="P14" s="182"/>
      <c r="Q14" s="127"/>
      <c r="R14" s="182"/>
      <c r="S14" s="127"/>
      <c r="T14" s="182"/>
      <c r="U14" s="127"/>
      <c r="V14" s="182"/>
      <c r="W14" s="127"/>
      <c r="X14" s="182"/>
      <c r="Y14" s="127"/>
      <c r="Z14" s="182"/>
      <c r="AA14" s="127"/>
      <c r="AB14" s="182"/>
      <c r="AC14" s="127"/>
      <c r="AD14" s="182"/>
      <c r="AE14" s="127"/>
      <c r="AF14" s="182"/>
      <c r="AG14" s="127"/>
      <c r="AH14" s="182"/>
      <c r="AI14" s="127"/>
      <c r="AJ14" s="182"/>
      <c r="AK14" s="127"/>
      <c r="AL14" s="182"/>
      <c r="AM14" s="94"/>
      <c r="AN14" s="94"/>
      <c r="AO14" s="94"/>
      <c r="AP14" s="94"/>
      <c r="AQ14" s="94"/>
      <c r="AR14" s="94"/>
    </row>
    <row r="15" spans="1:44" ht="15" customHeight="1" thickTop="1">
      <c r="A15" s="33" t="s">
        <v>63</v>
      </c>
      <c r="B15" s="80">
        <v>17</v>
      </c>
      <c r="C15" s="7">
        <f>B15/C8</f>
        <v>0.25757575757575757</v>
      </c>
      <c r="D15" s="8">
        <v>0</v>
      </c>
      <c r="E15" s="7">
        <v>0</v>
      </c>
      <c r="F15" s="82">
        <f>B15</f>
        <v>17</v>
      </c>
      <c r="G15" s="87">
        <v>17</v>
      </c>
      <c r="H15" s="90">
        <v>3.97</v>
      </c>
      <c r="I15" s="2"/>
      <c r="J15" s="95"/>
      <c r="K15" s="127"/>
      <c r="L15" s="182"/>
      <c r="M15" s="127"/>
      <c r="N15" s="182"/>
      <c r="O15" s="127"/>
      <c r="P15" s="182"/>
      <c r="Q15" s="127"/>
      <c r="R15" s="182"/>
      <c r="S15" s="127"/>
      <c r="T15" s="182"/>
      <c r="U15" s="127"/>
      <c r="V15" s="182"/>
      <c r="W15" s="127"/>
      <c r="X15" s="182"/>
      <c r="Y15" s="127"/>
      <c r="Z15" s="182"/>
      <c r="AA15" s="127"/>
      <c r="AB15" s="182"/>
      <c r="AC15" s="127"/>
      <c r="AD15" s="182"/>
      <c r="AE15" s="127"/>
      <c r="AF15" s="182"/>
      <c r="AG15" s="127"/>
      <c r="AH15" s="182"/>
      <c r="AI15" s="127"/>
      <c r="AJ15" s="182"/>
      <c r="AK15" s="127"/>
      <c r="AL15" s="182"/>
      <c r="AM15" s="94"/>
      <c r="AN15" s="94"/>
      <c r="AO15" s="94"/>
      <c r="AP15" s="94"/>
      <c r="AQ15" s="94"/>
      <c r="AR15" s="94"/>
    </row>
    <row r="16" spans="1:44" ht="15" customHeight="1">
      <c r="A16" s="34" t="s">
        <v>64</v>
      </c>
      <c r="B16" s="81">
        <v>49</v>
      </c>
      <c r="C16" s="11">
        <f>B16/C8</f>
        <v>0.74242424242424243</v>
      </c>
      <c r="D16" s="12">
        <v>0</v>
      </c>
      <c r="E16" s="11">
        <v>0</v>
      </c>
      <c r="F16" s="83">
        <f>B16</f>
        <v>49</v>
      </c>
      <c r="G16" s="88">
        <v>49</v>
      </c>
      <c r="H16" s="91">
        <v>4.8</v>
      </c>
      <c r="I16" s="2"/>
      <c r="J16" s="95"/>
      <c r="K16" s="95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</row>
    <row r="17" spans="1:60" ht="15" customHeight="1" thickBot="1">
      <c r="A17" s="35" t="s">
        <v>65</v>
      </c>
      <c r="B17" s="15">
        <f>SUM(B15:B16)</f>
        <v>66</v>
      </c>
      <c r="C17" s="16">
        <f>B17/C8</f>
        <v>1</v>
      </c>
      <c r="D17" s="17">
        <v>0</v>
      </c>
      <c r="E17" s="16">
        <v>0</v>
      </c>
      <c r="F17" s="84">
        <f>B17</f>
        <v>66</v>
      </c>
      <c r="G17" s="89">
        <v>66</v>
      </c>
      <c r="H17" s="92">
        <v>4.57</v>
      </c>
      <c r="I17" s="2"/>
      <c r="J17" s="93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</row>
    <row r="18" spans="1:60" ht="15" customHeight="1" thickTop="1">
      <c r="A18" s="74" t="s">
        <v>242</v>
      </c>
      <c r="B18" s="1"/>
      <c r="C18" s="1"/>
      <c r="D18" s="1"/>
      <c r="E18" s="1"/>
      <c r="F18" s="1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</row>
    <row r="19" spans="1:60" ht="15" customHeight="1">
      <c r="A19" s="74"/>
      <c r="B19" s="1"/>
      <c r="C19" s="1"/>
      <c r="D19" s="1"/>
      <c r="E19" s="1"/>
      <c r="F19" s="1"/>
    </row>
    <row r="20" spans="1:60" ht="15" customHeight="1">
      <c r="A20" s="74"/>
      <c r="B20" s="1"/>
      <c r="C20" s="1"/>
      <c r="D20" s="1"/>
      <c r="E20" s="1"/>
      <c r="F20" s="1"/>
    </row>
    <row r="21" spans="1:60" ht="15" customHeight="1" thickBot="1">
      <c r="A21" s="324" t="s">
        <v>24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263"/>
      <c r="M21" s="263"/>
      <c r="N21" s="135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1:60" ht="15" customHeight="1" thickTop="1">
      <c r="A22" s="434"/>
      <c r="B22" s="323" t="s">
        <v>56</v>
      </c>
      <c r="C22" s="319"/>
      <c r="D22" s="319"/>
      <c r="E22" s="319"/>
      <c r="F22" s="319"/>
      <c r="G22" s="319"/>
      <c r="H22" s="319"/>
      <c r="I22" s="319"/>
      <c r="J22" s="319"/>
      <c r="K22" s="319"/>
      <c r="L22" s="264"/>
      <c r="M22" s="136"/>
      <c r="N22" s="135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</row>
    <row r="23" spans="1:60" ht="30" customHeight="1">
      <c r="A23" s="435"/>
      <c r="B23" s="437" t="s">
        <v>57</v>
      </c>
      <c r="C23" s="311"/>
      <c r="D23" s="325" t="s">
        <v>58</v>
      </c>
      <c r="E23" s="307"/>
      <c r="F23" s="315" t="s">
        <v>59</v>
      </c>
      <c r="G23" s="325"/>
      <c r="H23" s="315" t="s">
        <v>60</v>
      </c>
      <c r="I23" s="325"/>
      <c r="J23" s="315" t="s">
        <v>61</v>
      </c>
      <c r="K23" s="316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94"/>
      <c r="AD23" s="94"/>
      <c r="AE23" s="317"/>
      <c r="AF23" s="317"/>
      <c r="AG23" s="317"/>
      <c r="AH23" s="317"/>
      <c r="AI23" s="317"/>
      <c r="AJ23" s="317"/>
      <c r="AK23" s="317"/>
      <c r="AL23" s="317"/>
      <c r="AQ23" s="73"/>
    </row>
    <row r="24" spans="1:60" ht="15" customHeight="1" thickBot="1">
      <c r="A24" s="436"/>
      <c r="B24" s="206" t="s">
        <v>1</v>
      </c>
      <c r="C24" s="4" t="s">
        <v>6</v>
      </c>
      <c r="D24" s="179" t="s">
        <v>266</v>
      </c>
      <c r="E24" s="179" t="s">
        <v>267</v>
      </c>
      <c r="F24" s="4" t="s">
        <v>1</v>
      </c>
      <c r="G24" s="4" t="s">
        <v>6</v>
      </c>
      <c r="H24" s="4" t="s">
        <v>1</v>
      </c>
      <c r="I24" s="183" t="s">
        <v>6</v>
      </c>
      <c r="J24" s="120" t="s">
        <v>1</v>
      </c>
      <c r="K24" s="97" t="s">
        <v>6</v>
      </c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94"/>
      <c r="AD24" s="94"/>
      <c r="AE24" s="214"/>
      <c r="AF24" s="214"/>
      <c r="AG24" s="214"/>
      <c r="AH24" s="214"/>
      <c r="AI24" s="214"/>
      <c r="AJ24" s="214"/>
      <c r="AK24" s="214"/>
      <c r="AL24" s="214"/>
      <c r="AQ24" s="73"/>
    </row>
    <row r="25" spans="1:60" ht="15" customHeight="1" thickTop="1">
      <c r="A25" s="203" t="s">
        <v>63</v>
      </c>
      <c r="B25" s="207">
        <v>16</v>
      </c>
      <c r="C25" s="7">
        <v>0.94117647058823517</v>
      </c>
      <c r="D25" s="8">
        <v>0</v>
      </c>
      <c r="E25" s="180">
        <v>0</v>
      </c>
      <c r="F25" s="8">
        <v>0</v>
      </c>
      <c r="G25" s="7">
        <v>0</v>
      </c>
      <c r="H25" s="8">
        <v>1</v>
      </c>
      <c r="I25" s="201">
        <v>5.8823529411764698E-2</v>
      </c>
      <c r="J25" s="121">
        <v>0</v>
      </c>
      <c r="K25" s="98">
        <v>0</v>
      </c>
      <c r="O25" s="95"/>
      <c r="P25" s="219"/>
      <c r="Q25" s="95"/>
      <c r="R25" s="219"/>
      <c r="S25" s="95"/>
      <c r="T25" s="219"/>
      <c r="U25" s="95"/>
      <c r="V25" s="219"/>
      <c r="W25" s="95"/>
      <c r="X25" s="219"/>
      <c r="Y25" s="95"/>
      <c r="Z25" s="219"/>
      <c r="AA25" s="95"/>
      <c r="AB25" s="219"/>
      <c r="AC25" s="94"/>
      <c r="AD25" s="94"/>
      <c r="AE25" s="95"/>
      <c r="AF25" s="219"/>
      <c r="AG25" s="95"/>
      <c r="AH25" s="219"/>
      <c r="AI25" s="95"/>
      <c r="AJ25" s="219"/>
      <c r="AK25" s="95"/>
      <c r="AL25" s="219"/>
      <c r="AQ25" s="73"/>
    </row>
    <row r="26" spans="1:60" ht="15" customHeight="1">
      <c r="A26" s="204" t="s">
        <v>64</v>
      </c>
      <c r="B26" s="208">
        <v>39</v>
      </c>
      <c r="C26" s="11">
        <v>0.79591836734693866</v>
      </c>
      <c r="D26" s="12">
        <v>1</v>
      </c>
      <c r="E26" s="181">
        <v>2.0408163265306124E-2</v>
      </c>
      <c r="F26" s="12">
        <v>1</v>
      </c>
      <c r="G26" s="11">
        <v>2.0408163265306124E-2</v>
      </c>
      <c r="H26" s="12">
        <v>8</v>
      </c>
      <c r="I26" s="202">
        <v>0.16326530612244899</v>
      </c>
      <c r="J26" s="122">
        <v>0</v>
      </c>
      <c r="K26" s="99">
        <v>0</v>
      </c>
      <c r="O26" s="95"/>
      <c r="P26" s="219"/>
      <c r="Q26" s="95"/>
      <c r="R26" s="219"/>
      <c r="S26" s="95"/>
      <c r="T26" s="219"/>
      <c r="U26" s="95"/>
      <c r="V26" s="219"/>
      <c r="W26" s="95"/>
      <c r="X26" s="219"/>
      <c r="Y26" s="95"/>
      <c r="Z26" s="219"/>
      <c r="AA26" s="95"/>
      <c r="AB26" s="219"/>
      <c r="AC26" s="94"/>
      <c r="AD26" s="94"/>
      <c r="AE26" s="95"/>
      <c r="AF26" s="219"/>
      <c r="AG26" s="95"/>
      <c r="AH26" s="219"/>
      <c r="AI26" s="95"/>
      <c r="AJ26" s="219"/>
      <c r="AK26" s="95"/>
      <c r="AL26" s="219"/>
      <c r="AQ26" s="73"/>
    </row>
    <row r="27" spans="1:60" ht="15" customHeight="1" thickBot="1">
      <c r="A27" s="205" t="s">
        <v>65</v>
      </c>
      <c r="B27" s="176">
        <f>SUM(B25:B26)</f>
        <v>55</v>
      </c>
      <c r="C27" s="209">
        <f>B27/$B$17</f>
        <v>0.83333333333333337</v>
      </c>
      <c r="D27" s="210">
        <f>SUM(D25:D26)</f>
        <v>1</v>
      </c>
      <c r="E27" s="209">
        <f>D27/$B$17</f>
        <v>1.5151515151515152E-2</v>
      </c>
      <c r="F27" s="210">
        <f>SUM(F25:F26)</f>
        <v>1</v>
      </c>
      <c r="G27" s="209">
        <f>F27/$B$17</f>
        <v>1.5151515151515152E-2</v>
      </c>
      <c r="H27" s="210">
        <f>SUM(H25:H26)</f>
        <v>9</v>
      </c>
      <c r="I27" s="174">
        <f>H27/$B$17</f>
        <v>0.13636363636363635</v>
      </c>
      <c r="J27" s="168">
        <f>SUM(J25:J26)</f>
        <v>0</v>
      </c>
      <c r="K27" s="141">
        <f>J27/$B$17</f>
        <v>0</v>
      </c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</row>
    <row r="28" spans="1:60" ht="15" customHeight="1" thickTop="1">
      <c r="A28" s="18"/>
      <c r="B28" s="18"/>
      <c r="C28" s="19"/>
      <c r="D28" s="20"/>
      <c r="E28" s="19"/>
      <c r="F28" s="20"/>
      <c r="G28" s="19"/>
      <c r="H28" s="20"/>
      <c r="I28" s="19"/>
      <c r="J28" s="20"/>
      <c r="K28" s="19"/>
      <c r="N28" s="20"/>
      <c r="O28" s="19"/>
      <c r="P28" s="21"/>
      <c r="Q28" s="19"/>
      <c r="R28" s="21"/>
      <c r="S28" s="19"/>
      <c r="T28" s="21"/>
      <c r="U28" s="19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</row>
    <row r="29" spans="1:60" ht="15" customHeight="1">
      <c r="A29" s="55"/>
      <c r="B29" s="55"/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60"/>
      <c r="N29" s="60"/>
      <c r="O29" s="60"/>
      <c r="P29" s="60"/>
      <c r="Q29" s="60"/>
      <c r="R29" s="60"/>
      <c r="S29" s="60"/>
      <c r="T29" s="60"/>
      <c r="U29" s="60"/>
      <c r="V29" s="2"/>
      <c r="W29" s="2"/>
      <c r="X29" s="2"/>
      <c r="Y29" s="2"/>
      <c r="Z29" s="2"/>
      <c r="AA29" s="2"/>
      <c r="AB29" s="2"/>
      <c r="AC29" s="2"/>
      <c r="AD29" s="93"/>
      <c r="AE29" s="93"/>
      <c r="AF29" s="93"/>
      <c r="AG29" s="93"/>
      <c r="AH29" s="93"/>
      <c r="AI29" s="93"/>
      <c r="AJ29" s="93"/>
      <c r="AK29" s="93"/>
      <c r="AL29" s="93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60" ht="15" customHeight="1" thickBot="1">
      <c r="A31" s="301" t="s">
        <v>54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60" ht="15" customHeight="1" thickTop="1">
      <c r="A32" s="331"/>
      <c r="B32" s="380" t="s">
        <v>47</v>
      </c>
      <c r="C32" s="358"/>
      <c r="D32" s="358"/>
      <c r="E32" s="439"/>
      <c r="F32" s="303" t="s">
        <v>66</v>
      </c>
      <c r="G32" s="303"/>
      <c r="H32" s="303"/>
      <c r="I32" s="303"/>
      <c r="J32" s="303"/>
      <c r="K32" s="303"/>
      <c r="L32" s="303"/>
      <c r="M32" s="32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60" ht="45" customHeight="1">
      <c r="A33" s="332"/>
      <c r="B33" s="382" t="s">
        <v>48</v>
      </c>
      <c r="C33" s="307"/>
      <c r="D33" s="307" t="s">
        <v>67</v>
      </c>
      <c r="E33" s="311"/>
      <c r="F33" s="325" t="s">
        <v>68</v>
      </c>
      <c r="G33" s="307"/>
      <c r="H33" s="307" t="s">
        <v>69</v>
      </c>
      <c r="I33" s="307"/>
      <c r="J33" s="307" t="s">
        <v>70</v>
      </c>
      <c r="K33" s="307"/>
      <c r="L33" s="315" t="s">
        <v>71</v>
      </c>
      <c r="M33" s="328"/>
      <c r="N33" s="2"/>
      <c r="O33" s="93"/>
      <c r="P33" s="93"/>
      <c r="Q33" s="93"/>
      <c r="R33" s="93"/>
      <c r="S33" s="93"/>
      <c r="T33" s="93"/>
      <c r="U33" s="93"/>
      <c r="V33" s="93"/>
      <c r="W33" s="9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60" ht="15" customHeight="1" thickBot="1">
      <c r="A34" s="333"/>
      <c r="B34" s="3" t="s">
        <v>1</v>
      </c>
      <c r="C34" s="4" t="s">
        <v>6</v>
      </c>
      <c r="D34" s="4" t="s">
        <v>1</v>
      </c>
      <c r="E34" s="183" t="s">
        <v>6</v>
      </c>
      <c r="F34" s="120" t="s">
        <v>1</v>
      </c>
      <c r="G34" s="4" t="s">
        <v>6</v>
      </c>
      <c r="H34" s="4" t="s">
        <v>1</v>
      </c>
      <c r="I34" s="4" t="s">
        <v>6</v>
      </c>
      <c r="J34" s="4" t="s">
        <v>1</v>
      </c>
      <c r="K34" s="4" t="s">
        <v>6</v>
      </c>
      <c r="L34" s="4" t="s">
        <v>1</v>
      </c>
      <c r="M34" s="5" t="s">
        <v>6</v>
      </c>
      <c r="N34" s="2"/>
      <c r="O34" s="317"/>
      <c r="P34" s="317"/>
      <c r="Q34" s="317"/>
      <c r="R34" s="317"/>
      <c r="S34" s="317"/>
      <c r="T34" s="317"/>
      <c r="U34" s="317"/>
      <c r="V34" s="317"/>
      <c r="W34" s="9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60" ht="15" customHeight="1" thickTop="1">
      <c r="A35" s="33" t="s">
        <v>63</v>
      </c>
      <c r="B35" s="6">
        <v>16</v>
      </c>
      <c r="C35" s="7">
        <v>0.94120000000000004</v>
      </c>
      <c r="D35" s="8">
        <v>1</v>
      </c>
      <c r="E35" s="201">
        <v>5.8799999999999998E-2</v>
      </c>
      <c r="F35" s="121">
        <v>0</v>
      </c>
      <c r="G35" s="7">
        <v>0</v>
      </c>
      <c r="H35" s="8">
        <v>15</v>
      </c>
      <c r="I35" s="7">
        <v>0.9375</v>
      </c>
      <c r="J35" s="8">
        <v>1</v>
      </c>
      <c r="K35" s="7">
        <v>6.25E-2</v>
      </c>
      <c r="L35" s="8">
        <v>0</v>
      </c>
      <c r="M35" s="9">
        <v>0</v>
      </c>
      <c r="N35" s="2"/>
      <c r="O35" s="101"/>
      <c r="P35" s="101"/>
      <c r="Q35" s="101"/>
      <c r="R35" s="101"/>
      <c r="S35" s="101"/>
      <c r="T35" s="101"/>
      <c r="U35" s="101"/>
      <c r="V35" s="101"/>
      <c r="W35" s="9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60" ht="15" customHeight="1">
      <c r="A36" s="34" t="s">
        <v>64</v>
      </c>
      <c r="B36" s="10">
        <v>47</v>
      </c>
      <c r="C36" s="11">
        <v>0.95920000000000005</v>
      </c>
      <c r="D36" s="12">
        <v>2</v>
      </c>
      <c r="E36" s="202">
        <v>4.0800000000000003E-2</v>
      </c>
      <c r="F36" s="122">
        <v>3</v>
      </c>
      <c r="G36" s="11">
        <v>6.3799999999999996E-2</v>
      </c>
      <c r="H36" s="12">
        <v>38</v>
      </c>
      <c r="I36" s="11">
        <v>0.8085</v>
      </c>
      <c r="J36" s="12">
        <v>0</v>
      </c>
      <c r="K36" s="11">
        <v>0</v>
      </c>
      <c r="L36" s="12">
        <v>6</v>
      </c>
      <c r="M36" s="14">
        <v>0.12770000000000001</v>
      </c>
      <c r="N36" s="2"/>
      <c r="O36" s="102"/>
      <c r="P36" s="103"/>
      <c r="Q36" s="102"/>
      <c r="R36" s="103"/>
      <c r="S36" s="102"/>
      <c r="T36" s="103"/>
      <c r="U36" s="102"/>
      <c r="V36" s="103"/>
      <c r="W36" s="9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 thickBot="1">
      <c r="A37" s="35" t="s">
        <v>65</v>
      </c>
      <c r="B37" s="15">
        <v>63</v>
      </c>
      <c r="C37" s="16">
        <f>B37/$B$17</f>
        <v>0.95454545454545459</v>
      </c>
      <c r="D37" s="17">
        <f>SUM(D35:D36)</f>
        <v>3</v>
      </c>
      <c r="E37" s="105">
        <f>D37/$B$17</f>
        <v>4.5454545454545456E-2</v>
      </c>
      <c r="F37" s="106">
        <f>SUM(F35:F36)</f>
        <v>3</v>
      </c>
      <c r="G37" s="16">
        <f>F37/$B$37</f>
        <v>4.7619047619047616E-2</v>
      </c>
      <c r="H37" s="17">
        <f>SUM(H35:H36)</f>
        <v>53</v>
      </c>
      <c r="I37" s="16">
        <f>H37/$B$37</f>
        <v>0.84126984126984128</v>
      </c>
      <c r="J37" s="17">
        <f>SUM(J35:J36)</f>
        <v>1</v>
      </c>
      <c r="K37" s="16">
        <f>J37/$B$37</f>
        <v>1.5873015873015872E-2</v>
      </c>
      <c r="L37" s="17">
        <f>SUM(L35:L36)</f>
        <v>6</v>
      </c>
      <c r="M37" s="100">
        <f>L37/$B$37</f>
        <v>9.5238095238095233E-2</v>
      </c>
      <c r="N37" s="2"/>
      <c r="O37" s="102"/>
      <c r="P37" s="103"/>
      <c r="Q37" s="102"/>
      <c r="R37" s="103"/>
      <c r="S37" s="102"/>
      <c r="T37" s="103"/>
      <c r="U37" s="102"/>
      <c r="V37" s="103"/>
      <c r="W37" s="9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 thickTop="1">
      <c r="A38" s="55"/>
      <c r="B38" s="55"/>
      <c r="C38" s="123"/>
      <c r="D38" s="124"/>
      <c r="E38" s="123"/>
      <c r="F38" s="124"/>
      <c r="G38" s="123"/>
      <c r="H38" s="124"/>
      <c r="I38" s="123"/>
      <c r="J38" s="124"/>
      <c r="K38" s="123"/>
      <c r="L38" s="124"/>
      <c r="M38" s="123"/>
      <c r="N38" s="124"/>
      <c r="O38" s="125"/>
      <c r="P38" s="125"/>
      <c r="Q38" s="125"/>
      <c r="R38" s="125"/>
      <c r="S38" s="125"/>
      <c r="T38" s="125"/>
      <c r="U38" s="125"/>
      <c r="V38" s="125"/>
      <c r="W38" s="125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60" ht="1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60" ht="15" customHeight="1" thickBot="1">
      <c r="A40" s="301" t="s">
        <v>54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60" ht="15" customHeight="1" thickTop="1">
      <c r="A41" s="331"/>
      <c r="B41" s="380" t="s">
        <v>72</v>
      </c>
      <c r="C41" s="358"/>
      <c r="D41" s="358"/>
      <c r="E41" s="358"/>
      <c r="F41" s="358"/>
      <c r="G41" s="358"/>
      <c r="H41" s="358"/>
      <c r="I41" s="358"/>
      <c r="J41" s="358"/>
      <c r="K41" s="381"/>
      <c r="L41" s="2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60" ht="15" customHeight="1">
      <c r="A42" s="332"/>
      <c r="B42" s="382" t="s">
        <v>49</v>
      </c>
      <c r="C42" s="307"/>
      <c r="D42" s="307" t="s">
        <v>50</v>
      </c>
      <c r="E42" s="307"/>
      <c r="F42" s="307" t="s">
        <v>51</v>
      </c>
      <c r="G42" s="307"/>
      <c r="H42" s="307" t="s">
        <v>10</v>
      </c>
      <c r="I42" s="307"/>
      <c r="J42" s="307" t="s">
        <v>73</v>
      </c>
      <c r="K42" s="330"/>
      <c r="L42" s="2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7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60" ht="15" customHeight="1" thickBot="1">
      <c r="A43" s="333"/>
      <c r="B43" s="3" t="s">
        <v>1</v>
      </c>
      <c r="C43" s="4" t="s">
        <v>6</v>
      </c>
      <c r="D43" s="4" t="s">
        <v>1</v>
      </c>
      <c r="E43" s="4" t="s">
        <v>6</v>
      </c>
      <c r="F43" s="4" t="s">
        <v>1</v>
      </c>
      <c r="G43" s="4" t="s">
        <v>6</v>
      </c>
      <c r="H43" s="4" t="s">
        <v>1</v>
      </c>
      <c r="I43" s="4" t="s">
        <v>6</v>
      </c>
      <c r="J43" s="4" t="s">
        <v>1</v>
      </c>
      <c r="K43" s="5" t="s">
        <v>6</v>
      </c>
      <c r="L43" s="2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7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60" ht="15" customHeight="1" thickTop="1">
      <c r="A44" s="33" t="s">
        <v>63</v>
      </c>
      <c r="B44" s="6">
        <v>2</v>
      </c>
      <c r="C44" s="7">
        <v>0.1176</v>
      </c>
      <c r="D44" s="8">
        <v>2</v>
      </c>
      <c r="E44" s="7">
        <v>0.1176</v>
      </c>
      <c r="F44" s="8">
        <v>13</v>
      </c>
      <c r="G44" s="7">
        <v>0.76470000000000005</v>
      </c>
      <c r="H44" s="8">
        <v>0</v>
      </c>
      <c r="I44" s="7">
        <v>0</v>
      </c>
      <c r="J44" s="8">
        <v>0</v>
      </c>
      <c r="K44" s="9">
        <v>0</v>
      </c>
      <c r="L44" s="2"/>
      <c r="M44" s="102"/>
      <c r="N44" s="103"/>
      <c r="O44" s="102"/>
      <c r="P44" s="103"/>
      <c r="Q44" s="102"/>
      <c r="R44" s="103"/>
      <c r="S44" s="102"/>
      <c r="T44" s="103"/>
      <c r="U44" s="102"/>
      <c r="V44" s="103"/>
      <c r="W44" s="7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60" ht="15" customHeight="1">
      <c r="A45" s="34" t="s">
        <v>64</v>
      </c>
      <c r="B45" s="10">
        <v>0</v>
      </c>
      <c r="C45" s="11">
        <v>0</v>
      </c>
      <c r="D45" s="12">
        <v>8</v>
      </c>
      <c r="E45" s="11">
        <v>0.1633</v>
      </c>
      <c r="F45" s="12">
        <v>41</v>
      </c>
      <c r="G45" s="11">
        <v>0.8367</v>
      </c>
      <c r="H45" s="12">
        <v>0</v>
      </c>
      <c r="I45" s="11">
        <v>0</v>
      </c>
      <c r="J45" s="12">
        <v>0</v>
      </c>
      <c r="K45" s="14">
        <v>0</v>
      </c>
      <c r="L45" s="2"/>
      <c r="M45" s="102"/>
      <c r="N45" s="103"/>
      <c r="O45" s="102"/>
      <c r="P45" s="103"/>
      <c r="Q45" s="102"/>
      <c r="R45" s="103"/>
      <c r="S45" s="102"/>
      <c r="T45" s="103"/>
      <c r="U45" s="102"/>
      <c r="V45" s="103"/>
      <c r="W45" s="7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5" customHeight="1" thickBot="1">
      <c r="A46" s="35" t="s">
        <v>65</v>
      </c>
      <c r="B46" s="15">
        <f>SUM(B44:B45)</f>
        <v>2</v>
      </c>
      <c r="C46" s="16">
        <f>B46/$B$17</f>
        <v>3.0303030303030304E-2</v>
      </c>
      <c r="D46" s="17">
        <f>SUM(D44:D45)</f>
        <v>10</v>
      </c>
      <c r="E46" s="16">
        <f>D46/$B$17</f>
        <v>0.15151515151515152</v>
      </c>
      <c r="F46" s="17">
        <f>SUM(F44:F45)</f>
        <v>54</v>
      </c>
      <c r="G46" s="16">
        <f>F46/$B$17</f>
        <v>0.81818181818181823</v>
      </c>
      <c r="H46" s="17">
        <f>SUM(H44:H45)</f>
        <v>0</v>
      </c>
      <c r="I46" s="16">
        <f>H46/$B$17</f>
        <v>0</v>
      </c>
      <c r="J46" s="17">
        <f>SUM(J44:J45)</f>
        <v>0</v>
      </c>
      <c r="K46" s="100">
        <f>J46/$B$17</f>
        <v>0</v>
      </c>
      <c r="L46" s="2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5" customHeight="1" thickTop="1">
      <c r="A47" s="18"/>
      <c r="B47" s="18"/>
      <c r="C47" s="19"/>
      <c r="D47" s="20"/>
      <c r="E47" s="19"/>
      <c r="F47" s="20"/>
      <c r="G47" s="19"/>
      <c r="H47" s="20"/>
      <c r="I47" s="19"/>
      <c r="J47" s="20"/>
      <c r="K47" s="19"/>
      <c r="L47" s="20"/>
      <c r="S47" s="93"/>
      <c r="T47" s="93"/>
      <c r="U47" s="93"/>
      <c r="V47" s="9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60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60" ht="15" customHeight="1" thickBot="1">
      <c r="A49" s="301" t="s">
        <v>54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60" ht="15" customHeight="1" thickTop="1">
      <c r="A50" s="331"/>
      <c r="B50" s="302" t="s">
        <v>74</v>
      </c>
      <c r="C50" s="303"/>
      <c r="D50" s="303"/>
      <c r="E50" s="304"/>
      <c r="F50" s="303" t="s">
        <v>75</v>
      </c>
      <c r="G50" s="303"/>
      <c r="H50" s="303"/>
      <c r="I50" s="303"/>
      <c r="J50" s="303"/>
      <c r="K50" s="32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60" ht="30" customHeight="1">
      <c r="A51" s="332"/>
      <c r="B51" s="355" t="s">
        <v>52</v>
      </c>
      <c r="C51" s="325"/>
      <c r="D51" s="315" t="s">
        <v>53</v>
      </c>
      <c r="E51" s="438"/>
      <c r="F51" s="440" t="s">
        <v>23</v>
      </c>
      <c r="G51" s="325"/>
      <c r="H51" s="315" t="s">
        <v>9</v>
      </c>
      <c r="I51" s="325"/>
      <c r="J51" s="315" t="s">
        <v>76</v>
      </c>
      <c r="K51" s="32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60" ht="15" customHeight="1" thickBot="1">
      <c r="A52" s="333"/>
      <c r="B52" s="3" t="s">
        <v>1</v>
      </c>
      <c r="C52" s="4" t="s">
        <v>6</v>
      </c>
      <c r="D52" s="4" t="s">
        <v>1</v>
      </c>
      <c r="E52" s="183" t="s">
        <v>6</v>
      </c>
      <c r="F52" s="120" t="s">
        <v>1</v>
      </c>
      <c r="G52" s="4" t="s">
        <v>6</v>
      </c>
      <c r="H52" s="4" t="s">
        <v>1</v>
      </c>
      <c r="I52" s="4" t="s">
        <v>6</v>
      </c>
      <c r="J52" s="4" t="s">
        <v>1</v>
      </c>
      <c r="K52" s="5" t="s">
        <v>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60" ht="15" customHeight="1" thickTop="1">
      <c r="A53" s="33" t="s">
        <v>63</v>
      </c>
      <c r="B53" s="6">
        <v>1</v>
      </c>
      <c r="C53" s="7">
        <v>5.8799999999999998E-2</v>
      </c>
      <c r="D53" s="8">
        <v>16</v>
      </c>
      <c r="E53" s="201">
        <v>0.94120000000000004</v>
      </c>
      <c r="F53" s="121">
        <v>15</v>
      </c>
      <c r="G53" s="7">
        <v>0.88239999999999996</v>
      </c>
      <c r="H53" s="8">
        <v>2</v>
      </c>
      <c r="I53" s="7">
        <v>0.1176</v>
      </c>
      <c r="J53" s="8">
        <v>0</v>
      </c>
      <c r="K53" s="9"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60" ht="15" customHeight="1">
      <c r="A54" s="34" t="s">
        <v>64</v>
      </c>
      <c r="B54" s="10">
        <v>2</v>
      </c>
      <c r="C54" s="11">
        <v>4.0800000000000003E-2</v>
      </c>
      <c r="D54" s="12">
        <v>47</v>
      </c>
      <c r="E54" s="202">
        <v>0.95920000000000005</v>
      </c>
      <c r="F54" s="122">
        <v>42</v>
      </c>
      <c r="G54" s="11">
        <v>0.85709999999999997</v>
      </c>
      <c r="H54" s="12">
        <v>6</v>
      </c>
      <c r="I54" s="11">
        <v>0.12239999999999999</v>
      </c>
      <c r="J54" s="12">
        <v>1</v>
      </c>
      <c r="K54" s="99">
        <v>2.0400000000000001E-2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60" ht="15" customHeight="1" thickBot="1">
      <c r="A55" s="35" t="s">
        <v>65</v>
      </c>
      <c r="B55" s="15">
        <f>SUM(B53:B54)</f>
        <v>3</v>
      </c>
      <c r="C55" s="105">
        <f>B55/$B$17</f>
        <v>4.5454545454545456E-2</v>
      </c>
      <c r="D55" s="106">
        <f>SUM(D53:D54)</f>
        <v>63</v>
      </c>
      <c r="E55" s="172">
        <f>D55/$B$17</f>
        <v>0.95454545454545459</v>
      </c>
      <c r="F55" s="104">
        <f>SUM(F53:F54)</f>
        <v>57</v>
      </c>
      <c r="G55" s="105">
        <f>F55/$B$17</f>
        <v>0.86363636363636365</v>
      </c>
      <c r="H55" s="106">
        <f>SUM(H53:H54)</f>
        <v>8</v>
      </c>
      <c r="I55" s="105">
        <f>H55/$B$17</f>
        <v>0.12121212121212122</v>
      </c>
      <c r="J55" s="106">
        <f>SUM(J53:J54)</f>
        <v>1</v>
      </c>
      <c r="K55" s="105">
        <f>J55/$B$17</f>
        <v>1.5151515151515152E-2</v>
      </c>
      <c r="L55" s="10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60" ht="15" customHeight="1" thickTop="1">
      <c r="A56" s="18"/>
      <c r="B56" s="18"/>
      <c r="C56" s="19"/>
      <c r="D56" s="20"/>
      <c r="E56" s="19"/>
      <c r="F56" s="20"/>
      <c r="G56" s="19"/>
      <c r="H56" s="20"/>
      <c r="I56" s="19"/>
      <c r="J56" s="20"/>
      <c r="K56" s="1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60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60" ht="15" customHeight="1" thickBot="1">
      <c r="A58" s="345" t="s">
        <v>11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60" ht="15" customHeight="1" thickTop="1">
      <c r="A59" s="30"/>
      <c r="B59" s="380" t="s">
        <v>8</v>
      </c>
      <c r="C59" s="358"/>
      <c r="D59" s="358"/>
      <c r="E59" s="358"/>
      <c r="F59" s="358"/>
      <c r="G59" s="326"/>
      <c r="H59" s="358" t="s">
        <v>77</v>
      </c>
      <c r="I59" s="358"/>
      <c r="J59" s="358"/>
      <c r="K59" s="358"/>
      <c r="L59" s="358"/>
      <c r="M59" s="38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60" ht="30" customHeight="1">
      <c r="A60" s="31"/>
      <c r="B60" s="382" t="s">
        <v>78</v>
      </c>
      <c r="C60" s="307"/>
      <c r="D60" s="307" t="s">
        <v>79</v>
      </c>
      <c r="E60" s="307"/>
      <c r="F60" s="307" t="s">
        <v>80</v>
      </c>
      <c r="G60" s="311"/>
      <c r="H60" s="325" t="s">
        <v>23</v>
      </c>
      <c r="I60" s="307"/>
      <c r="J60" s="325" t="s">
        <v>82</v>
      </c>
      <c r="K60" s="307"/>
      <c r="L60" s="315" t="s">
        <v>281</v>
      </c>
      <c r="M60" s="32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60" ht="15" customHeight="1" thickBot="1">
      <c r="A61" s="32"/>
      <c r="B61" s="3" t="s">
        <v>1</v>
      </c>
      <c r="C61" s="4" t="s">
        <v>6</v>
      </c>
      <c r="D61" s="4" t="s">
        <v>1</v>
      </c>
      <c r="E61" s="4" t="s">
        <v>6</v>
      </c>
      <c r="F61" s="4" t="s">
        <v>1</v>
      </c>
      <c r="G61" s="183" t="s">
        <v>6</v>
      </c>
      <c r="H61" s="120" t="s">
        <v>1</v>
      </c>
      <c r="I61" s="4" t="s">
        <v>6</v>
      </c>
      <c r="J61" s="120" t="s">
        <v>1</v>
      </c>
      <c r="K61" s="4" t="s">
        <v>6</v>
      </c>
      <c r="L61" s="4" t="s">
        <v>1</v>
      </c>
      <c r="M61" s="97" t="s">
        <v>6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60" ht="15" customHeight="1" thickTop="1">
      <c r="A62" s="33" t="s">
        <v>63</v>
      </c>
      <c r="B62" s="6">
        <v>15</v>
      </c>
      <c r="C62" s="7">
        <v>0.88239999999999996</v>
      </c>
      <c r="D62" s="8">
        <v>2</v>
      </c>
      <c r="E62" s="7">
        <v>0.1176</v>
      </c>
      <c r="F62" s="8">
        <v>0</v>
      </c>
      <c r="G62" s="201">
        <v>0</v>
      </c>
      <c r="H62" s="121">
        <v>0</v>
      </c>
      <c r="I62" s="7">
        <v>0</v>
      </c>
      <c r="J62" s="121">
        <v>17</v>
      </c>
      <c r="K62" s="7">
        <v>1</v>
      </c>
      <c r="L62" s="8">
        <v>0</v>
      </c>
      <c r="M62" s="9"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60" ht="15" customHeight="1">
      <c r="A63" s="34" t="s">
        <v>64</v>
      </c>
      <c r="B63" s="10">
        <v>48</v>
      </c>
      <c r="C63" s="11">
        <v>0.97960000000000003</v>
      </c>
      <c r="D63" s="12">
        <v>1</v>
      </c>
      <c r="E63" s="11">
        <v>2.0400000000000001E-2</v>
      </c>
      <c r="F63" s="12">
        <v>0</v>
      </c>
      <c r="G63" s="202">
        <v>0</v>
      </c>
      <c r="H63" s="122">
        <v>1</v>
      </c>
      <c r="I63" s="11">
        <v>2.0408163265306121E-2</v>
      </c>
      <c r="J63" s="122">
        <v>47</v>
      </c>
      <c r="K63" s="11">
        <v>0.95918367346938771</v>
      </c>
      <c r="L63" s="12">
        <v>1</v>
      </c>
      <c r="M63" s="14">
        <v>2.0408163265306121E-2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5" customHeight="1" thickBot="1">
      <c r="A64" s="35" t="s">
        <v>65</v>
      </c>
      <c r="B64" s="15">
        <f>SUM(B62:B63)</f>
        <v>63</v>
      </c>
      <c r="C64" s="105">
        <f>B64/$B$17</f>
        <v>0.95454545454545459</v>
      </c>
      <c r="D64" s="106">
        <f>SUM(D62:D63)</f>
        <v>3</v>
      </c>
      <c r="E64" s="105">
        <f>D64/$B$17</f>
        <v>4.5454545454545456E-2</v>
      </c>
      <c r="F64" s="106">
        <f>SUM(F62:F63)</f>
        <v>0</v>
      </c>
      <c r="G64" s="172">
        <f>F64/$B$17</f>
        <v>0</v>
      </c>
      <c r="H64" s="104">
        <f>SUM(H62:H63)</f>
        <v>1</v>
      </c>
      <c r="I64" s="105">
        <f>H64/$B$17</f>
        <v>1.5151515151515152E-2</v>
      </c>
      <c r="J64" s="104">
        <f>SUM(J62:J63)</f>
        <v>64</v>
      </c>
      <c r="K64" s="105">
        <f>J64/$B$17</f>
        <v>0.96969696969696972</v>
      </c>
      <c r="L64" s="106">
        <f>SUM(L62:L63)</f>
        <v>1</v>
      </c>
      <c r="M64" s="299">
        <f>L64/$B$17</f>
        <v>1.5151515151515152E-2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60" ht="15" customHeight="1" thickTop="1">
      <c r="A65" s="18"/>
      <c r="B65" s="18"/>
      <c r="C65" s="19"/>
      <c r="D65" s="20"/>
      <c r="E65" s="19"/>
      <c r="F65" s="20"/>
      <c r="G65" s="19"/>
      <c r="H65" s="20"/>
      <c r="I65" s="19"/>
      <c r="J65" s="20"/>
      <c r="K65" s="1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60" ht="15" customHeight="1">
      <c r="A66" s="18"/>
      <c r="B66" s="18"/>
      <c r="C66" s="19"/>
      <c r="D66" s="20"/>
      <c r="E66" s="19"/>
      <c r="F66" s="20"/>
      <c r="G66" s="19"/>
      <c r="H66" s="20"/>
      <c r="I66" s="19"/>
      <c r="J66" s="20"/>
      <c r="K66" s="1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60" ht="15" customHeight="1" thickBot="1">
      <c r="A67" s="350" t="s">
        <v>215</v>
      </c>
      <c r="B67" s="301"/>
      <c r="C67" s="301"/>
      <c r="D67" s="301"/>
      <c r="E67" s="301"/>
      <c r="F67" s="351"/>
      <c r="G67" s="19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96"/>
      <c r="AM67" s="93"/>
      <c r="AN67" s="93"/>
      <c r="AO67" s="93"/>
      <c r="AP67" s="93"/>
      <c r="AQ67" s="93"/>
      <c r="AR67" s="93"/>
      <c r="AS67" s="2"/>
      <c r="AT67" s="2"/>
      <c r="AU67" s="2"/>
      <c r="AV67" s="2"/>
      <c r="AW67" s="2"/>
      <c r="AX67" s="2"/>
      <c r="AY67" s="2"/>
      <c r="AZ67" s="2"/>
      <c r="BA67" s="2"/>
    </row>
    <row r="68" spans="1:60" ht="30" customHeight="1" thickTop="1" thickBot="1">
      <c r="A68" s="53"/>
      <c r="B68" s="117" t="s">
        <v>216</v>
      </c>
      <c r="C68" s="118" t="s">
        <v>217</v>
      </c>
      <c r="D68" s="118" t="s">
        <v>218</v>
      </c>
      <c r="E68" s="118" t="s">
        <v>219</v>
      </c>
      <c r="F68" s="119" t="s">
        <v>220</v>
      </c>
      <c r="G68" s="19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93"/>
      <c r="AN68" s="93"/>
      <c r="AO68" s="93"/>
      <c r="AP68" s="93"/>
      <c r="AQ68" s="93"/>
      <c r="AR68" s="93"/>
      <c r="AS68" s="2"/>
      <c r="AT68" s="2"/>
      <c r="AU68" s="2"/>
      <c r="AV68" s="2"/>
      <c r="AW68" s="2"/>
      <c r="AX68" s="2"/>
      <c r="AY68" s="2"/>
      <c r="AZ68" s="2"/>
      <c r="BA68" s="2"/>
    </row>
    <row r="69" spans="1:60" ht="15" customHeight="1" thickTop="1">
      <c r="A69" s="115" t="s">
        <v>63</v>
      </c>
      <c r="B69" s="111">
        <f>12/$B$15</f>
        <v>0.70588235294117652</v>
      </c>
      <c r="C69" s="111">
        <f>2/$B$15</f>
        <v>0.11764705882352941</v>
      </c>
      <c r="D69" s="111">
        <f>1/$B$15</f>
        <v>5.8823529411764705E-2</v>
      </c>
      <c r="E69" s="111">
        <f>2/$B$15</f>
        <v>0.11764705882352941</v>
      </c>
      <c r="F69" s="114">
        <v>0</v>
      </c>
      <c r="G69" s="19"/>
      <c r="H69" s="95"/>
      <c r="I69" s="219"/>
      <c r="J69" s="95"/>
      <c r="K69" s="219"/>
      <c r="L69" s="95"/>
      <c r="M69" s="219"/>
      <c r="N69" s="95"/>
      <c r="O69" s="219"/>
      <c r="P69" s="95"/>
      <c r="Q69" s="219"/>
      <c r="R69" s="95"/>
      <c r="S69" s="219"/>
      <c r="T69" s="95"/>
      <c r="U69" s="219"/>
      <c r="V69" s="95"/>
      <c r="W69" s="219"/>
      <c r="X69" s="95"/>
      <c r="Y69" s="219"/>
      <c r="Z69" s="95"/>
      <c r="AA69" s="219"/>
      <c r="AB69" s="95"/>
      <c r="AC69" s="219"/>
      <c r="AD69" s="95"/>
      <c r="AE69" s="219"/>
      <c r="AF69" s="95"/>
      <c r="AG69" s="219"/>
      <c r="AH69" s="95"/>
      <c r="AI69" s="219"/>
      <c r="AJ69" s="95"/>
      <c r="AK69" s="219"/>
      <c r="AL69" s="214"/>
      <c r="AM69" s="93"/>
      <c r="AN69" s="93"/>
      <c r="AO69" s="93"/>
      <c r="AP69" s="93"/>
      <c r="AQ69" s="93"/>
      <c r="AR69" s="93"/>
      <c r="AS69" s="2"/>
      <c r="AT69" s="2"/>
      <c r="AU69" s="2"/>
      <c r="AV69" s="2"/>
      <c r="AW69" s="2"/>
      <c r="AX69" s="2"/>
      <c r="AY69" s="2"/>
      <c r="AZ69" s="2"/>
      <c r="BA69" s="2"/>
    </row>
    <row r="70" spans="1:60" ht="15" customHeight="1">
      <c r="A70" s="116" t="s">
        <v>64</v>
      </c>
      <c r="B70" s="111">
        <f>35/$B$16</f>
        <v>0.7142857142857143</v>
      </c>
      <c r="C70" s="111">
        <f>2/$B$16</f>
        <v>4.0816326530612242E-2</v>
      </c>
      <c r="D70" s="111">
        <f>8/$B$16</f>
        <v>0.16326530612244897</v>
      </c>
      <c r="E70" s="111">
        <f>4/$B$16</f>
        <v>8.1632653061224483E-2</v>
      </c>
      <c r="F70" s="114">
        <v>0</v>
      </c>
      <c r="G70" s="19"/>
      <c r="H70" s="95"/>
      <c r="I70" s="219"/>
      <c r="J70" s="95"/>
      <c r="K70" s="219"/>
      <c r="L70" s="95"/>
      <c r="M70" s="219"/>
      <c r="N70" s="95"/>
      <c r="O70" s="219"/>
      <c r="P70" s="95"/>
      <c r="Q70" s="219"/>
      <c r="R70" s="95"/>
      <c r="S70" s="219"/>
      <c r="T70" s="95"/>
      <c r="U70" s="219"/>
      <c r="V70" s="95"/>
      <c r="W70" s="219"/>
      <c r="X70" s="95"/>
      <c r="Y70" s="219"/>
      <c r="Z70" s="95"/>
      <c r="AA70" s="219"/>
      <c r="AB70" s="95"/>
      <c r="AC70" s="219"/>
      <c r="AD70" s="95"/>
      <c r="AE70" s="219"/>
      <c r="AF70" s="95"/>
      <c r="AG70" s="219"/>
      <c r="AH70" s="95"/>
      <c r="AI70" s="219"/>
      <c r="AJ70" s="95"/>
      <c r="AK70" s="219"/>
      <c r="AL70" s="214"/>
      <c r="AM70" s="93"/>
      <c r="AN70" s="93"/>
      <c r="AO70" s="93"/>
      <c r="AP70" s="93"/>
      <c r="AQ70" s="93"/>
      <c r="AR70" s="93"/>
      <c r="AS70" s="2"/>
      <c r="AT70" s="2"/>
      <c r="AU70" s="2"/>
      <c r="AV70" s="2"/>
      <c r="AW70" s="2"/>
      <c r="AX70" s="2"/>
      <c r="AY70" s="2"/>
      <c r="AZ70" s="2"/>
      <c r="BA70" s="2"/>
    </row>
    <row r="71" spans="1:60" ht="15" customHeight="1" thickBot="1">
      <c r="A71" s="110" t="s">
        <v>65</v>
      </c>
      <c r="B71" s="211">
        <f>47/$B$17</f>
        <v>0.71212121212121215</v>
      </c>
      <c r="C71" s="113">
        <f>4/$B$17</f>
        <v>6.0606060606060608E-2</v>
      </c>
      <c r="D71" s="113">
        <f>9/$B$17</f>
        <v>0.13636363636363635</v>
      </c>
      <c r="E71" s="113">
        <f>6/$B$17</f>
        <v>9.0909090909090912E-2</v>
      </c>
      <c r="F71" s="112">
        <v>0</v>
      </c>
      <c r="G71" s="19"/>
      <c r="H71" s="125"/>
      <c r="I71" s="125"/>
      <c r="J71" s="125"/>
      <c r="K71" s="125"/>
      <c r="L71" s="125"/>
      <c r="M71" s="123"/>
      <c r="N71" s="124"/>
      <c r="O71" s="123"/>
      <c r="P71" s="124"/>
      <c r="Q71" s="123"/>
      <c r="R71" s="124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60" ht="15" customHeight="1" thickTop="1">
      <c r="A72" s="18"/>
      <c r="B72" s="18"/>
      <c r="C72" s="19"/>
      <c r="D72" s="20"/>
      <c r="E72" s="19"/>
      <c r="F72" s="20"/>
      <c r="G72" s="19"/>
      <c r="H72" s="20"/>
      <c r="I72" s="19"/>
      <c r="J72" s="20"/>
      <c r="K72" s="19"/>
      <c r="L72" s="20"/>
      <c r="M72" s="19"/>
      <c r="N72" s="20"/>
      <c r="O72" s="19"/>
      <c r="V72" s="93"/>
      <c r="W72" s="9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60" ht="15" customHeight="1">
      <c r="A73" s="60"/>
      <c r="B73" s="215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148"/>
      <c r="Q73" s="148"/>
      <c r="R73" s="148"/>
      <c r="S73" s="216"/>
      <c r="T73" s="148"/>
      <c r="U73" s="148"/>
      <c r="V73" s="135"/>
      <c r="W73" s="125"/>
      <c r="X73" s="60"/>
      <c r="Y73" s="60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1:60" ht="15" customHeight="1" thickBot="1">
      <c r="A74" s="301" t="s">
        <v>7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93"/>
      <c r="Q74" s="108"/>
      <c r="R74" s="102"/>
      <c r="S74" s="102"/>
      <c r="T74" s="102"/>
      <c r="U74" s="129"/>
      <c r="V74" s="135"/>
      <c r="W74" s="125"/>
      <c r="X74" s="60"/>
      <c r="Y74" s="60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28.5" customHeight="1" thickTop="1">
      <c r="A75" s="331"/>
      <c r="B75" s="380" t="s">
        <v>83</v>
      </c>
      <c r="C75" s="358"/>
      <c r="D75" s="358"/>
      <c r="E75" s="439"/>
      <c r="F75" s="303" t="s">
        <v>84</v>
      </c>
      <c r="G75" s="303"/>
      <c r="H75" s="303"/>
      <c r="I75" s="303"/>
      <c r="J75" s="303"/>
      <c r="K75" s="304"/>
      <c r="L75" s="303" t="s">
        <v>222</v>
      </c>
      <c r="M75" s="303"/>
      <c r="N75" s="303"/>
      <c r="O75" s="305"/>
      <c r="P75" s="94"/>
      <c r="Q75" s="108"/>
      <c r="R75" s="102"/>
      <c r="S75" s="102"/>
      <c r="T75" s="102"/>
      <c r="U75" s="102"/>
      <c r="V75" s="109"/>
      <c r="W75" s="9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30" customHeight="1">
      <c r="A76" s="332"/>
      <c r="B76" s="382" t="s">
        <v>9</v>
      </c>
      <c r="C76" s="307"/>
      <c r="D76" s="307" t="s">
        <v>23</v>
      </c>
      <c r="E76" s="311"/>
      <c r="F76" s="440" t="s">
        <v>25</v>
      </c>
      <c r="G76" s="325"/>
      <c r="H76" s="307" t="s">
        <v>85</v>
      </c>
      <c r="I76" s="307"/>
      <c r="J76" s="307" t="s">
        <v>86</v>
      </c>
      <c r="K76" s="311"/>
      <c r="L76" s="440" t="s">
        <v>223</v>
      </c>
      <c r="M76" s="325"/>
      <c r="N76" s="307" t="s">
        <v>224</v>
      </c>
      <c r="O76" s="383"/>
      <c r="P76" s="94"/>
      <c r="V76" s="93"/>
      <c r="W76" s="9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5" customHeight="1" thickBot="1">
      <c r="A77" s="333"/>
      <c r="B77" s="3" t="s">
        <v>1</v>
      </c>
      <c r="C77" s="4" t="s">
        <v>6</v>
      </c>
      <c r="D77" s="4" t="s">
        <v>1</v>
      </c>
      <c r="E77" s="183" t="s">
        <v>6</v>
      </c>
      <c r="F77" s="120" t="s">
        <v>1</v>
      </c>
      <c r="G77" s="4" t="s">
        <v>6</v>
      </c>
      <c r="H77" s="4" t="s">
        <v>1</v>
      </c>
      <c r="I77" s="4" t="s">
        <v>6</v>
      </c>
      <c r="J77" s="4" t="s">
        <v>1</v>
      </c>
      <c r="K77" s="183" t="s">
        <v>6</v>
      </c>
      <c r="L77" s="120" t="s">
        <v>1</v>
      </c>
      <c r="M77" s="4" t="s">
        <v>6</v>
      </c>
      <c r="N77" s="4" t="s">
        <v>1</v>
      </c>
      <c r="O77" s="97" t="s">
        <v>6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5" customHeight="1" thickTop="1">
      <c r="A78" s="33" t="s">
        <v>63</v>
      </c>
      <c r="B78" s="6">
        <v>11</v>
      </c>
      <c r="C78" s="7">
        <v>0.64710000000000001</v>
      </c>
      <c r="D78" s="8">
        <v>6</v>
      </c>
      <c r="E78" s="201">
        <v>0.35289999999999999</v>
      </c>
      <c r="F78" s="121">
        <v>9</v>
      </c>
      <c r="G78" s="7">
        <v>0.52939999999999998</v>
      </c>
      <c r="H78" s="8">
        <v>6</v>
      </c>
      <c r="I78" s="7">
        <v>0.35289999999999999</v>
      </c>
      <c r="J78" s="8">
        <v>2</v>
      </c>
      <c r="K78" s="201">
        <v>0.1176</v>
      </c>
      <c r="L78" s="121">
        <v>8</v>
      </c>
      <c r="M78" s="7">
        <v>0.88890000000000002</v>
      </c>
      <c r="N78" s="8">
        <v>1</v>
      </c>
      <c r="O78" s="98">
        <v>0.1111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60" ht="15" customHeight="1">
      <c r="A79" s="34" t="s">
        <v>64</v>
      </c>
      <c r="B79" s="10">
        <v>37</v>
      </c>
      <c r="C79" s="11">
        <v>0.75509999999999999</v>
      </c>
      <c r="D79" s="12">
        <v>12</v>
      </c>
      <c r="E79" s="202">
        <v>0.24490000000000001</v>
      </c>
      <c r="F79" s="122">
        <v>18</v>
      </c>
      <c r="G79" s="11">
        <v>0.36730000000000002</v>
      </c>
      <c r="H79" s="12">
        <v>13</v>
      </c>
      <c r="I79" s="11">
        <v>0.26529999999999998</v>
      </c>
      <c r="J79" s="12">
        <v>18</v>
      </c>
      <c r="K79" s="202">
        <v>0.36730000000000002</v>
      </c>
      <c r="L79" s="122">
        <v>18</v>
      </c>
      <c r="M79" s="11">
        <v>1</v>
      </c>
      <c r="N79" s="12">
        <v>0</v>
      </c>
      <c r="O79" s="99">
        <v>0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60" ht="15" customHeight="1" thickBot="1">
      <c r="A80" s="35" t="s">
        <v>65</v>
      </c>
      <c r="B80" s="15">
        <f>SUM(B78:B79)</f>
        <v>48</v>
      </c>
      <c r="C80" s="105">
        <f>B80/$B$17</f>
        <v>0.72727272727272729</v>
      </c>
      <c r="D80" s="106">
        <f>SUM(D78:D79)</f>
        <v>18</v>
      </c>
      <c r="E80" s="172">
        <f>D80/$B$17</f>
        <v>0.27272727272727271</v>
      </c>
      <c r="F80" s="104">
        <f>SUM(F78:F79)</f>
        <v>27</v>
      </c>
      <c r="G80" s="105">
        <f>F80/$B$17</f>
        <v>0.40909090909090912</v>
      </c>
      <c r="H80" s="106">
        <f>SUM(H78:H79)</f>
        <v>19</v>
      </c>
      <c r="I80" s="105">
        <f>H80/$B$17</f>
        <v>0.2878787878787879</v>
      </c>
      <c r="J80" s="106">
        <f>SUM(J78:J79)</f>
        <v>20</v>
      </c>
      <c r="K80" s="172">
        <f>J80/$B$17</f>
        <v>0.30303030303030304</v>
      </c>
      <c r="L80" s="104">
        <f>SUM(L78:L79)</f>
        <v>26</v>
      </c>
      <c r="M80" s="105">
        <f>L80/$F$80</f>
        <v>0.96296296296296291</v>
      </c>
      <c r="N80" s="106">
        <f>SUM(N78:N79)</f>
        <v>1</v>
      </c>
      <c r="O80" s="100">
        <f>N80/$F$80</f>
        <v>3.7037037037037035E-2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59" ht="15" customHeight="1" thickTop="1">
      <c r="A81" s="55"/>
      <c r="B81" s="55"/>
      <c r="C81" s="123"/>
      <c r="D81" s="124"/>
      <c r="E81" s="123"/>
      <c r="F81" s="124"/>
      <c r="G81" s="123"/>
      <c r="H81" s="124"/>
      <c r="I81" s="123"/>
      <c r="J81" s="124"/>
      <c r="K81" s="123"/>
      <c r="L81" s="124"/>
      <c r="M81" s="60"/>
      <c r="N81" s="60"/>
      <c r="O81" s="60"/>
      <c r="P81" s="125"/>
      <c r="Q81" s="12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59" ht="15" customHeight="1">
      <c r="A82" s="6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4"/>
      <c r="Q82" s="93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59" ht="15" customHeight="1" thickBot="1">
      <c r="A83" s="301" t="s">
        <v>7</v>
      </c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2"/>
      <c r="O83" s="2"/>
      <c r="P83" s="2"/>
      <c r="Q83" s="2"/>
      <c r="R83" s="73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59" ht="15" customHeight="1" thickTop="1">
      <c r="A84" s="30"/>
      <c r="B84" s="302" t="s">
        <v>26</v>
      </c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2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59" ht="30" customHeight="1">
      <c r="A85" s="31"/>
      <c r="B85" s="355" t="s">
        <v>87</v>
      </c>
      <c r="C85" s="325"/>
      <c r="D85" s="315" t="s">
        <v>27</v>
      </c>
      <c r="E85" s="325"/>
      <c r="F85" s="315" t="s">
        <v>28</v>
      </c>
      <c r="G85" s="325"/>
      <c r="H85" s="315" t="s">
        <v>29</v>
      </c>
      <c r="I85" s="325"/>
      <c r="J85" s="315" t="s">
        <v>30</v>
      </c>
      <c r="K85" s="325"/>
      <c r="L85" s="315" t="s">
        <v>88</v>
      </c>
      <c r="M85" s="32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59" ht="15" customHeight="1" thickBot="1">
      <c r="A86" s="32"/>
      <c r="B86" s="3" t="s">
        <v>1</v>
      </c>
      <c r="C86" s="4" t="s">
        <v>6</v>
      </c>
      <c r="D86" s="4" t="s">
        <v>1</v>
      </c>
      <c r="E86" s="4" t="s">
        <v>6</v>
      </c>
      <c r="F86" s="4" t="s">
        <v>1</v>
      </c>
      <c r="G86" s="4" t="s">
        <v>6</v>
      </c>
      <c r="H86" s="4" t="s">
        <v>1</v>
      </c>
      <c r="I86" s="4" t="s">
        <v>6</v>
      </c>
      <c r="J86" s="4" t="s">
        <v>1</v>
      </c>
      <c r="K86" s="4" t="s">
        <v>6</v>
      </c>
      <c r="L86" s="4" t="s">
        <v>1</v>
      </c>
      <c r="M86" s="5" t="s">
        <v>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59" ht="15" customHeight="1" thickTop="1">
      <c r="A87" s="33" t="s">
        <v>63</v>
      </c>
      <c r="B87" s="6">
        <v>1</v>
      </c>
      <c r="C87" s="7">
        <v>0.125</v>
      </c>
      <c r="D87" s="8">
        <v>2</v>
      </c>
      <c r="E87" s="7">
        <v>0.25</v>
      </c>
      <c r="F87" s="8">
        <v>2</v>
      </c>
      <c r="G87" s="7">
        <v>0.25</v>
      </c>
      <c r="H87" s="8">
        <v>0</v>
      </c>
      <c r="I87" s="7">
        <v>0</v>
      </c>
      <c r="J87" s="8">
        <v>1</v>
      </c>
      <c r="K87" s="7">
        <v>0.125</v>
      </c>
      <c r="L87" s="8">
        <v>2</v>
      </c>
      <c r="M87" s="9">
        <v>0.25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59" ht="15" customHeight="1">
      <c r="A88" s="34" t="s">
        <v>64</v>
      </c>
      <c r="B88" s="10">
        <v>7</v>
      </c>
      <c r="C88" s="11">
        <v>0.38890000000000002</v>
      </c>
      <c r="D88" s="12">
        <v>0</v>
      </c>
      <c r="E88" s="11">
        <v>0</v>
      </c>
      <c r="F88" s="12">
        <v>7</v>
      </c>
      <c r="G88" s="11">
        <v>0.38890000000000002</v>
      </c>
      <c r="H88" s="12">
        <v>1</v>
      </c>
      <c r="I88" s="11">
        <v>5.5599999999999997E-2</v>
      </c>
      <c r="J88" s="12">
        <v>1</v>
      </c>
      <c r="K88" s="11">
        <v>5.5599999999999997E-2</v>
      </c>
      <c r="L88" s="12">
        <v>2</v>
      </c>
      <c r="M88" s="14">
        <v>0.1111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59" ht="15" customHeight="1" thickBot="1">
      <c r="A89" s="35" t="s">
        <v>65</v>
      </c>
      <c r="B89" s="15">
        <f>SUM(B87:B88)</f>
        <v>8</v>
      </c>
      <c r="C89" s="105">
        <f>B89/$L$80</f>
        <v>0.30769230769230771</v>
      </c>
      <c r="D89" s="106">
        <f>SUM(D87:D88)</f>
        <v>2</v>
      </c>
      <c r="E89" s="105">
        <f>D89/$L$80</f>
        <v>7.6923076923076927E-2</v>
      </c>
      <c r="F89" s="106">
        <f>SUM(F87:F88)</f>
        <v>9</v>
      </c>
      <c r="G89" s="105">
        <f>F89/$L$80</f>
        <v>0.34615384615384615</v>
      </c>
      <c r="H89" s="106">
        <f>SUM(H87:H88)</f>
        <v>1</v>
      </c>
      <c r="I89" s="105">
        <f>H89/$L$80</f>
        <v>3.8461538461538464E-2</v>
      </c>
      <c r="J89" s="106">
        <f>SUM(J87:J88)</f>
        <v>2</v>
      </c>
      <c r="K89" s="105">
        <f>J89/$L$80</f>
        <v>7.6923076923076927E-2</v>
      </c>
      <c r="L89" s="106">
        <f>SUM(L87:L88)</f>
        <v>4</v>
      </c>
      <c r="M89" s="105">
        <f>L89/$L$80</f>
        <v>0.15384615384615385</v>
      </c>
      <c r="N89" s="10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59" ht="15" customHeight="1" thickTop="1">
      <c r="A90" s="55"/>
      <c r="B90" s="55"/>
      <c r="C90" s="123"/>
      <c r="D90" s="124"/>
      <c r="E90" s="123"/>
      <c r="F90" s="124"/>
      <c r="G90" s="123"/>
      <c r="H90" s="124"/>
      <c r="I90" s="123"/>
      <c r="J90" s="124"/>
      <c r="K90" s="123"/>
      <c r="L90" s="124"/>
      <c r="M90" s="123"/>
      <c r="N90" s="124"/>
      <c r="O90" s="60"/>
      <c r="P90" s="60"/>
      <c r="Q90" s="60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59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59" ht="15" customHeight="1" thickBot="1">
      <c r="A92" s="301" t="s">
        <v>55</v>
      </c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2"/>
      <c r="M92" s="94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" customHeight="1" thickTop="1">
      <c r="A93" s="331"/>
      <c r="B93" s="302" t="s">
        <v>89</v>
      </c>
      <c r="C93" s="303"/>
      <c r="D93" s="303"/>
      <c r="E93" s="303"/>
      <c r="F93" s="303"/>
      <c r="G93" s="303"/>
      <c r="H93" s="303"/>
      <c r="I93" s="303"/>
      <c r="J93" s="303"/>
      <c r="K93" s="327"/>
      <c r="L93" s="2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73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45" customHeight="1">
      <c r="A94" s="332"/>
      <c r="B94" s="382" t="s">
        <v>90</v>
      </c>
      <c r="C94" s="307"/>
      <c r="D94" s="307" t="s">
        <v>91</v>
      </c>
      <c r="E94" s="307"/>
      <c r="F94" s="315" t="s">
        <v>92</v>
      </c>
      <c r="G94" s="325"/>
      <c r="H94" s="307" t="s">
        <v>93</v>
      </c>
      <c r="I94" s="307"/>
      <c r="J94" s="307" t="s">
        <v>94</v>
      </c>
      <c r="K94" s="330"/>
      <c r="L94" s="2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Y94" s="73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" customHeight="1" thickBot="1">
      <c r="A95" s="333"/>
      <c r="B95" s="3" t="s">
        <v>1</v>
      </c>
      <c r="C95" s="4" t="s">
        <v>6</v>
      </c>
      <c r="D95" s="4" t="s">
        <v>1</v>
      </c>
      <c r="E95" s="4" t="s">
        <v>6</v>
      </c>
      <c r="F95" s="4" t="s">
        <v>1</v>
      </c>
      <c r="G95" s="4" t="s">
        <v>6</v>
      </c>
      <c r="H95" s="4" t="s">
        <v>1</v>
      </c>
      <c r="I95" s="4" t="s">
        <v>6</v>
      </c>
      <c r="J95" s="4" t="s">
        <v>1</v>
      </c>
      <c r="K95" s="5" t="s">
        <v>6</v>
      </c>
      <c r="L95" s="2"/>
      <c r="M95" s="102"/>
      <c r="N95" s="103"/>
      <c r="O95" s="102"/>
      <c r="P95" s="103"/>
      <c r="Q95" s="102"/>
      <c r="R95" s="103"/>
      <c r="S95" s="102"/>
      <c r="T95" s="103"/>
      <c r="U95" s="102"/>
      <c r="V95" s="103"/>
      <c r="W95" s="102"/>
      <c r="X95" s="103"/>
      <c r="Y95" s="73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" customHeight="1" thickTop="1">
      <c r="A96" s="33" t="s">
        <v>63</v>
      </c>
      <c r="B96" s="6">
        <v>11</v>
      </c>
      <c r="C96" s="7">
        <v>0.64710000000000001</v>
      </c>
      <c r="D96" s="8">
        <v>5</v>
      </c>
      <c r="E96" s="7">
        <v>0.29409999999999997</v>
      </c>
      <c r="F96" s="8">
        <v>1</v>
      </c>
      <c r="G96" s="7">
        <v>5.8799999999999998E-2</v>
      </c>
      <c r="H96" s="8">
        <v>0</v>
      </c>
      <c r="I96" s="7">
        <v>0</v>
      </c>
      <c r="J96" s="8">
        <v>0</v>
      </c>
      <c r="K96" s="9">
        <v>0</v>
      </c>
      <c r="L96" s="2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96"/>
      <c r="X96" s="103"/>
      <c r="Y96" s="73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61" ht="15" customHeight="1">
      <c r="A97" s="34" t="s">
        <v>64</v>
      </c>
      <c r="B97" s="10">
        <v>30</v>
      </c>
      <c r="C97" s="11">
        <v>0.61219999999999997</v>
      </c>
      <c r="D97" s="12">
        <v>17</v>
      </c>
      <c r="E97" s="11">
        <v>0.34689999999999999</v>
      </c>
      <c r="F97" s="12">
        <v>2</v>
      </c>
      <c r="G97" s="11">
        <v>4.0800000000000003E-2</v>
      </c>
      <c r="H97" s="12">
        <v>0</v>
      </c>
      <c r="I97" s="11">
        <v>0</v>
      </c>
      <c r="J97" s="12">
        <v>0</v>
      </c>
      <c r="K97" s="14">
        <v>0</v>
      </c>
      <c r="L97" s="2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96"/>
      <c r="X97" s="103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1" ht="15" customHeight="1" thickBot="1">
      <c r="A98" s="35" t="s">
        <v>65</v>
      </c>
      <c r="B98" s="15">
        <f>SUM(B96:B97)</f>
        <v>41</v>
      </c>
      <c r="C98" s="105">
        <f>B98/$B$17</f>
        <v>0.62121212121212122</v>
      </c>
      <c r="D98" s="106">
        <f>SUM(D96:D97)</f>
        <v>22</v>
      </c>
      <c r="E98" s="105">
        <f>D98/$B$17</f>
        <v>0.33333333333333331</v>
      </c>
      <c r="F98" s="106">
        <f>SUM(F96:F97)</f>
        <v>3</v>
      </c>
      <c r="G98" s="105">
        <f>F98/$B$17</f>
        <v>4.5454545454545456E-2</v>
      </c>
      <c r="H98" s="106">
        <f>SUM(H96:H97)</f>
        <v>0</v>
      </c>
      <c r="I98" s="105">
        <f>H98/$B$17</f>
        <v>0</v>
      </c>
      <c r="J98" s="106">
        <f>SUM(J96:J97)</f>
        <v>0</v>
      </c>
      <c r="K98" s="100">
        <f>J98/$B$17</f>
        <v>0</v>
      </c>
      <c r="L98" s="2"/>
      <c r="M98" s="102"/>
      <c r="N98" s="103"/>
      <c r="O98" s="102"/>
      <c r="P98" s="103"/>
      <c r="Q98" s="102"/>
      <c r="R98" s="103"/>
      <c r="S98" s="102"/>
      <c r="T98" s="103"/>
      <c r="U98" s="102"/>
      <c r="V98" s="103"/>
      <c r="W98" s="96"/>
      <c r="X98" s="103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1" ht="15" customHeight="1" thickTop="1">
      <c r="A99" s="55"/>
      <c r="B99" s="55"/>
      <c r="C99" s="123"/>
      <c r="D99" s="124"/>
      <c r="E99" s="123"/>
      <c r="F99" s="124"/>
      <c r="G99" s="123"/>
      <c r="H99" s="124"/>
      <c r="I99" s="123"/>
      <c r="J99" s="124"/>
      <c r="K99" s="123"/>
      <c r="L99" s="128"/>
      <c r="M99" s="129"/>
      <c r="N99" s="130"/>
      <c r="O99" s="129"/>
      <c r="P99" s="130"/>
      <c r="Q99" s="129"/>
      <c r="R99" s="130"/>
      <c r="S99" s="129"/>
      <c r="T99" s="130"/>
      <c r="U99" s="129"/>
      <c r="V99" s="130"/>
      <c r="W99" s="131"/>
      <c r="X99" s="103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61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03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61" ht="15" customHeight="1" thickBot="1">
      <c r="A101" s="301" t="s">
        <v>32</v>
      </c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60"/>
      <c r="Q101" s="60"/>
      <c r="R101" s="60"/>
      <c r="S101" s="60"/>
      <c r="T101" s="60"/>
      <c r="U101" s="60"/>
      <c r="V101" s="60"/>
      <c r="W101" s="60"/>
      <c r="X101" s="103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61" ht="15" customHeight="1" thickTop="1">
      <c r="A102" s="42"/>
      <c r="B102" s="352" t="s">
        <v>188</v>
      </c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3"/>
      <c r="P102" s="60"/>
      <c r="Q102" s="60"/>
      <c r="R102" s="60"/>
      <c r="S102" s="60"/>
      <c r="T102" s="60"/>
      <c r="U102" s="60"/>
      <c r="V102" s="60"/>
      <c r="W102" s="60"/>
      <c r="X102" s="103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61" ht="60" customHeight="1">
      <c r="A103" s="332"/>
      <c r="B103" s="341" t="s">
        <v>95</v>
      </c>
      <c r="C103" s="342"/>
      <c r="D103" s="342" t="s">
        <v>96</v>
      </c>
      <c r="E103" s="342"/>
      <c r="F103" s="315" t="s">
        <v>97</v>
      </c>
      <c r="G103" s="325"/>
      <c r="H103" s="342" t="s">
        <v>98</v>
      </c>
      <c r="I103" s="342"/>
      <c r="J103" s="342" t="s">
        <v>99</v>
      </c>
      <c r="K103" s="342"/>
      <c r="L103" s="315" t="s">
        <v>100</v>
      </c>
      <c r="M103" s="325"/>
      <c r="N103" s="342" t="s">
        <v>31</v>
      </c>
      <c r="O103" s="354"/>
      <c r="P103" s="60"/>
      <c r="Q103" s="60"/>
      <c r="R103" s="60"/>
      <c r="S103" s="60"/>
      <c r="T103" s="60"/>
      <c r="U103" s="60"/>
      <c r="V103" s="60"/>
      <c r="W103" s="60"/>
      <c r="X103" s="103"/>
      <c r="Y103" s="101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61" ht="15" customHeight="1" thickBot="1">
      <c r="A104" s="333"/>
      <c r="B104" s="3" t="s">
        <v>12</v>
      </c>
      <c r="C104" s="4" t="s">
        <v>13</v>
      </c>
      <c r="D104" s="4" t="s">
        <v>12</v>
      </c>
      <c r="E104" s="4" t="s">
        <v>13</v>
      </c>
      <c r="F104" s="4" t="s">
        <v>12</v>
      </c>
      <c r="G104" s="4" t="s">
        <v>13</v>
      </c>
      <c r="H104" s="4" t="s">
        <v>12</v>
      </c>
      <c r="I104" s="4" t="s">
        <v>13</v>
      </c>
      <c r="J104" s="4" t="s">
        <v>12</v>
      </c>
      <c r="K104" s="4" t="s">
        <v>13</v>
      </c>
      <c r="L104" s="4" t="s">
        <v>12</v>
      </c>
      <c r="M104" s="4" t="s">
        <v>13</v>
      </c>
      <c r="N104" s="4" t="s">
        <v>12</v>
      </c>
      <c r="O104" s="5" t="s">
        <v>13</v>
      </c>
      <c r="P104" s="60"/>
      <c r="Q104" s="60"/>
      <c r="R104" s="60"/>
      <c r="S104" s="60"/>
      <c r="T104" s="60"/>
      <c r="U104" s="60"/>
      <c r="V104" s="60"/>
      <c r="W104" s="60"/>
      <c r="X104" s="60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61" ht="15" customHeight="1" thickTop="1">
      <c r="A105" s="33" t="s">
        <v>63</v>
      </c>
      <c r="B105" s="36">
        <v>4.88</v>
      </c>
      <c r="C105" s="37">
        <v>1.17</v>
      </c>
      <c r="D105" s="37">
        <v>4.41</v>
      </c>
      <c r="E105" s="37">
        <v>1.42</v>
      </c>
      <c r="F105" s="37">
        <v>4.82</v>
      </c>
      <c r="G105" s="37">
        <v>1.42</v>
      </c>
      <c r="H105" s="37">
        <v>5.12</v>
      </c>
      <c r="I105" s="37">
        <v>1.5</v>
      </c>
      <c r="J105" s="37">
        <v>5.88</v>
      </c>
      <c r="K105" s="37">
        <v>1.17</v>
      </c>
      <c r="L105" s="37">
        <v>5.41</v>
      </c>
      <c r="M105" s="37">
        <v>1.58</v>
      </c>
      <c r="N105" s="37">
        <v>5.65</v>
      </c>
      <c r="O105" s="24">
        <v>0.86</v>
      </c>
      <c r="P105" s="60"/>
      <c r="Q105" s="60"/>
      <c r="R105" s="60"/>
      <c r="S105" s="60"/>
      <c r="T105" s="60"/>
      <c r="U105" s="60"/>
      <c r="V105" s="60"/>
      <c r="W105" s="60"/>
      <c r="X105" s="60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61" ht="15" customHeight="1">
      <c r="A106" s="34" t="s">
        <v>64</v>
      </c>
      <c r="B106" s="38">
        <v>4.62</v>
      </c>
      <c r="C106" s="39">
        <v>1.3</v>
      </c>
      <c r="D106" s="39">
        <v>4.21</v>
      </c>
      <c r="E106" s="39">
        <v>1.6</v>
      </c>
      <c r="F106" s="39">
        <v>4.66</v>
      </c>
      <c r="G106" s="39">
        <v>1.26</v>
      </c>
      <c r="H106" s="39">
        <v>4.8899999999999997</v>
      </c>
      <c r="I106" s="39">
        <v>1.42</v>
      </c>
      <c r="J106" s="39">
        <v>5.75</v>
      </c>
      <c r="K106" s="39">
        <v>1.36</v>
      </c>
      <c r="L106" s="39">
        <v>5.22</v>
      </c>
      <c r="M106" s="39">
        <v>1.62</v>
      </c>
      <c r="N106" s="39">
        <v>5.53</v>
      </c>
      <c r="O106" s="25">
        <v>1.04</v>
      </c>
      <c r="P106" s="60"/>
      <c r="Q106" s="60"/>
      <c r="R106" s="60"/>
      <c r="S106" s="60"/>
      <c r="T106" s="60"/>
      <c r="U106" s="60"/>
      <c r="V106" s="60"/>
      <c r="W106" s="60"/>
      <c r="X106" s="60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1" ht="15" customHeight="1" thickBot="1">
      <c r="A107" s="35" t="s">
        <v>65</v>
      </c>
      <c r="B107" s="40">
        <v>4.6900000000000004</v>
      </c>
      <c r="C107" s="41">
        <v>1.26</v>
      </c>
      <c r="D107" s="41">
        <v>4.26</v>
      </c>
      <c r="E107" s="41">
        <v>1.54</v>
      </c>
      <c r="F107" s="41">
        <v>4.7</v>
      </c>
      <c r="G107" s="41">
        <v>1.29</v>
      </c>
      <c r="H107" s="41">
        <v>4.95</v>
      </c>
      <c r="I107" s="41">
        <v>1.43</v>
      </c>
      <c r="J107" s="41">
        <v>5.78</v>
      </c>
      <c r="K107" s="41">
        <v>1.3</v>
      </c>
      <c r="L107" s="41">
        <v>5.27</v>
      </c>
      <c r="M107" s="41">
        <v>1.6</v>
      </c>
      <c r="N107" s="41">
        <v>5.56</v>
      </c>
      <c r="O107" s="26">
        <v>0.99</v>
      </c>
      <c r="P107" s="60"/>
      <c r="Q107" s="60"/>
      <c r="R107" s="60"/>
      <c r="S107" s="60"/>
      <c r="T107" s="60"/>
      <c r="U107" s="60"/>
      <c r="V107" s="60"/>
      <c r="W107" s="60"/>
      <c r="X107" s="60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1" ht="15" customHeight="1" thickTop="1">
      <c r="A108" s="55"/>
      <c r="B108" s="55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60"/>
      <c r="R108" s="60"/>
      <c r="S108" s="60"/>
      <c r="T108" s="60"/>
      <c r="U108" s="60"/>
      <c r="V108" s="60"/>
      <c r="W108" s="60"/>
      <c r="X108" s="60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61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61" ht="15" customHeight="1" thickBot="1">
      <c r="A110" s="301" t="s">
        <v>32</v>
      </c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2"/>
      <c r="Q110" s="329"/>
      <c r="R110" s="329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30" customHeight="1" thickTop="1">
      <c r="A111" s="30"/>
      <c r="B111" s="302" t="s">
        <v>33</v>
      </c>
      <c r="C111" s="303"/>
      <c r="D111" s="303"/>
      <c r="E111" s="303"/>
      <c r="F111" s="303"/>
      <c r="G111" s="343"/>
      <c r="H111" s="326" t="s">
        <v>101</v>
      </c>
      <c r="I111" s="303"/>
      <c r="J111" s="303"/>
      <c r="K111" s="343"/>
      <c r="L111" s="326" t="s">
        <v>102</v>
      </c>
      <c r="M111" s="303"/>
      <c r="N111" s="303"/>
      <c r="O111" s="327"/>
      <c r="P111" s="2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93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ht="15" customHeight="1">
      <c r="A112" s="31"/>
      <c r="B112" s="355" t="s">
        <v>9</v>
      </c>
      <c r="C112" s="325"/>
      <c r="D112" s="315" t="s">
        <v>23</v>
      </c>
      <c r="E112" s="325"/>
      <c r="F112" s="315" t="s">
        <v>281</v>
      </c>
      <c r="G112" s="325"/>
      <c r="H112" s="315" t="s">
        <v>9</v>
      </c>
      <c r="I112" s="325"/>
      <c r="J112" s="307" t="s">
        <v>23</v>
      </c>
      <c r="K112" s="307"/>
      <c r="L112" s="307" t="s">
        <v>9</v>
      </c>
      <c r="M112" s="307"/>
      <c r="N112" s="315" t="s">
        <v>23</v>
      </c>
      <c r="O112" s="328"/>
      <c r="P112" s="2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93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2" ht="15" customHeight="1" thickBot="1">
      <c r="A113" s="32"/>
      <c r="B113" s="3" t="s">
        <v>1</v>
      </c>
      <c r="C113" s="4" t="s">
        <v>6</v>
      </c>
      <c r="D113" s="4" t="s">
        <v>1</v>
      </c>
      <c r="E113" s="4" t="s">
        <v>6</v>
      </c>
      <c r="F113" s="4" t="s">
        <v>1</v>
      </c>
      <c r="G113" s="4" t="s">
        <v>6</v>
      </c>
      <c r="H113" s="4" t="s">
        <v>1</v>
      </c>
      <c r="I113" s="4" t="s">
        <v>6</v>
      </c>
      <c r="J113" s="4" t="s">
        <v>1</v>
      </c>
      <c r="K113" s="4" t="s">
        <v>6</v>
      </c>
      <c r="L113" s="4" t="s">
        <v>1</v>
      </c>
      <c r="M113" s="4" t="s">
        <v>6</v>
      </c>
      <c r="N113" s="4" t="s">
        <v>1</v>
      </c>
      <c r="O113" s="5" t="s">
        <v>6</v>
      </c>
      <c r="P113" s="2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94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2" ht="15" customHeight="1" thickTop="1">
      <c r="A114" s="33" t="s">
        <v>63</v>
      </c>
      <c r="B114" s="6">
        <v>2</v>
      </c>
      <c r="C114" s="7">
        <v>0.1176470588235294</v>
      </c>
      <c r="D114" s="8">
        <v>14</v>
      </c>
      <c r="E114" s="7">
        <v>0.82352941176470584</v>
      </c>
      <c r="F114" s="8">
        <v>1</v>
      </c>
      <c r="G114" s="7">
        <v>5.8823529411764698E-2</v>
      </c>
      <c r="H114" s="8">
        <v>0</v>
      </c>
      <c r="I114" s="7">
        <v>0</v>
      </c>
      <c r="J114" s="8">
        <v>17</v>
      </c>
      <c r="K114" s="7">
        <v>1</v>
      </c>
      <c r="L114" s="8">
        <v>4</v>
      </c>
      <c r="M114" s="7">
        <v>0.23530000000000001</v>
      </c>
      <c r="N114" s="8">
        <v>13</v>
      </c>
      <c r="O114" s="9">
        <v>0.76470000000000005</v>
      </c>
      <c r="P114" s="2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2" ht="15" customHeight="1">
      <c r="A115" s="34" t="s">
        <v>64</v>
      </c>
      <c r="B115" s="10">
        <v>6</v>
      </c>
      <c r="C115" s="11">
        <v>0.12244897959183673</v>
      </c>
      <c r="D115" s="12">
        <v>43</v>
      </c>
      <c r="E115" s="11">
        <v>0.87755102040816324</v>
      </c>
      <c r="F115" s="12">
        <v>0</v>
      </c>
      <c r="G115" s="11">
        <v>0</v>
      </c>
      <c r="H115" s="12">
        <v>0</v>
      </c>
      <c r="I115" s="11">
        <v>0</v>
      </c>
      <c r="J115" s="12">
        <v>49</v>
      </c>
      <c r="K115" s="11">
        <v>1</v>
      </c>
      <c r="L115" s="12">
        <v>11</v>
      </c>
      <c r="M115" s="11">
        <v>0.22450000000000001</v>
      </c>
      <c r="N115" s="12">
        <v>38</v>
      </c>
      <c r="O115" s="14">
        <v>0.77549999999999997</v>
      </c>
      <c r="P115" s="2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6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ht="15" customHeight="1" thickBot="1">
      <c r="A116" s="35" t="s">
        <v>65</v>
      </c>
      <c r="B116" s="15">
        <f>SUM(B114:B115)</f>
        <v>8</v>
      </c>
      <c r="C116" s="105">
        <v>0.12121212121212122</v>
      </c>
      <c r="D116" s="106">
        <f>SUM(D114:D115)</f>
        <v>57</v>
      </c>
      <c r="E116" s="105">
        <v>0.86363636363636365</v>
      </c>
      <c r="F116" s="106">
        <v>1</v>
      </c>
      <c r="G116" s="105">
        <v>1.5151515151515152E-2</v>
      </c>
      <c r="H116" s="106">
        <f>SUM(H114:H115)</f>
        <v>0</v>
      </c>
      <c r="I116" s="105">
        <f>H116/$B$17</f>
        <v>0</v>
      </c>
      <c r="J116" s="106">
        <f>SUM(J114:J115)</f>
        <v>66</v>
      </c>
      <c r="K116" s="105">
        <f>J116/$B$17</f>
        <v>1</v>
      </c>
      <c r="L116" s="106">
        <f>SUM(L114:L115)</f>
        <v>15</v>
      </c>
      <c r="M116" s="105">
        <f>L116/$B$17</f>
        <v>0.22727272727272727</v>
      </c>
      <c r="N116" s="106">
        <f>SUM(N114:N115)</f>
        <v>51</v>
      </c>
      <c r="O116" s="100">
        <f>N116/$B$17</f>
        <v>0.77272727272727271</v>
      </c>
      <c r="P116" s="2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6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ht="15" customHeight="1" thickTop="1">
      <c r="A117" s="55"/>
      <c r="B117" s="55"/>
      <c r="C117" s="123"/>
      <c r="D117" s="124"/>
      <c r="E117" s="123"/>
      <c r="F117" s="124"/>
      <c r="G117" s="123"/>
      <c r="H117" s="124"/>
      <c r="I117" s="123"/>
      <c r="J117" s="124"/>
      <c r="K117" s="123"/>
      <c r="L117" s="124"/>
      <c r="M117" s="123"/>
      <c r="N117" s="124"/>
      <c r="O117" s="132"/>
      <c r="P117" s="132"/>
      <c r="Q117" s="132"/>
      <c r="R117" s="132"/>
      <c r="S117" s="132"/>
      <c r="T117" s="132"/>
      <c r="U117" s="132"/>
      <c r="V117" s="127"/>
      <c r="W117" s="127"/>
      <c r="X117" s="127"/>
      <c r="Y117" s="127"/>
      <c r="Z117" s="127"/>
      <c r="AA117" s="127"/>
      <c r="AB117" s="127"/>
      <c r="AC117" s="94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62" ht="36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62" ht="15" customHeight="1" thickBot="1">
      <c r="A119" s="301" t="s">
        <v>11</v>
      </c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62" ht="15" customHeight="1" thickTop="1">
      <c r="A120" s="331"/>
      <c r="B120" s="302" t="s">
        <v>34</v>
      </c>
      <c r="C120" s="303"/>
      <c r="D120" s="303"/>
      <c r="E120" s="303"/>
      <c r="F120" s="303"/>
      <c r="G120" s="303"/>
      <c r="H120" s="303"/>
      <c r="I120" s="343"/>
      <c r="J120" s="326" t="s">
        <v>103</v>
      </c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5"/>
      <c r="V120" s="93"/>
      <c r="W120" s="93"/>
      <c r="X120" s="93"/>
      <c r="Y120" s="93"/>
      <c r="Z120" s="93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62" ht="30" customHeight="1">
      <c r="A121" s="332"/>
      <c r="B121" s="382" t="s">
        <v>35</v>
      </c>
      <c r="C121" s="307"/>
      <c r="D121" s="307" t="s">
        <v>104</v>
      </c>
      <c r="E121" s="307"/>
      <c r="F121" s="315" t="s">
        <v>105</v>
      </c>
      <c r="G121" s="325"/>
      <c r="H121" s="307" t="s">
        <v>106</v>
      </c>
      <c r="I121" s="307"/>
      <c r="J121" s="307" t="s">
        <v>36</v>
      </c>
      <c r="K121" s="307"/>
      <c r="L121" s="315" t="s">
        <v>37</v>
      </c>
      <c r="M121" s="325"/>
      <c r="N121" s="307" t="s">
        <v>38</v>
      </c>
      <c r="O121" s="307"/>
      <c r="P121" s="307" t="s">
        <v>39</v>
      </c>
      <c r="Q121" s="307"/>
      <c r="R121" s="307" t="s">
        <v>40</v>
      </c>
      <c r="S121" s="307"/>
      <c r="T121" s="307" t="s">
        <v>282</v>
      </c>
      <c r="U121" s="383"/>
      <c r="V121" s="93"/>
      <c r="W121" s="93"/>
      <c r="X121" s="93"/>
      <c r="Y121" s="93"/>
      <c r="Z121" s="93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62" ht="15" customHeight="1" thickBot="1">
      <c r="A122" s="333"/>
      <c r="B122" s="3" t="s">
        <v>1</v>
      </c>
      <c r="C122" s="4" t="s">
        <v>6</v>
      </c>
      <c r="D122" s="4" t="s">
        <v>1</v>
      </c>
      <c r="E122" s="4" t="s">
        <v>6</v>
      </c>
      <c r="F122" s="4" t="s">
        <v>1</v>
      </c>
      <c r="G122" s="4" t="s">
        <v>6</v>
      </c>
      <c r="H122" s="4" t="s">
        <v>1</v>
      </c>
      <c r="I122" s="4" t="s">
        <v>6</v>
      </c>
      <c r="J122" s="4" t="s">
        <v>1</v>
      </c>
      <c r="K122" s="4" t="s">
        <v>6</v>
      </c>
      <c r="L122" s="4" t="s">
        <v>1</v>
      </c>
      <c r="M122" s="4" t="s">
        <v>6</v>
      </c>
      <c r="N122" s="4" t="s">
        <v>1</v>
      </c>
      <c r="O122" s="4" t="s">
        <v>6</v>
      </c>
      <c r="P122" s="4" t="s">
        <v>1</v>
      </c>
      <c r="Q122" s="4" t="s">
        <v>6</v>
      </c>
      <c r="R122" s="4" t="s">
        <v>1</v>
      </c>
      <c r="S122" s="4" t="s">
        <v>6</v>
      </c>
      <c r="T122" s="4" t="s">
        <v>1</v>
      </c>
      <c r="U122" s="97" t="s">
        <v>6</v>
      </c>
      <c r="V122" s="93"/>
      <c r="W122" s="93"/>
      <c r="X122" s="93"/>
      <c r="Y122" s="93"/>
      <c r="Z122" s="93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62" ht="15" customHeight="1" thickTop="1">
      <c r="A123" s="33" t="s">
        <v>63</v>
      </c>
      <c r="B123" s="6">
        <v>9</v>
      </c>
      <c r="C123" s="7">
        <v>0.52939999999999998</v>
      </c>
      <c r="D123" s="8">
        <v>8</v>
      </c>
      <c r="E123" s="7">
        <v>0.47060000000000002</v>
      </c>
      <c r="F123" s="8">
        <v>0</v>
      </c>
      <c r="G123" s="7">
        <v>0</v>
      </c>
      <c r="H123" s="8">
        <v>0</v>
      </c>
      <c r="I123" s="7">
        <v>0</v>
      </c>
      <c r="J123" s="8">
        <v>0</v>
      </c>
      <c r="K123" s="7">
        <v>0</v>
      </c>
      <c r="L123" s="8">
        <v>2</v>
      </c>
      <c r="M123" s="7">
        <v>0.1176</v>
      </c>
      <c r="N123" s="8">
        <v>2</v>
      </c>
      <c r="O123" s="7">
        <v>0.1176</v>
      </c>
      <c r="P123" s="8">
        <v>1</v>
      </c>
      <c r="Q123" s="7">
        <v>5.8799999999999998E-2</v>
      </c>
      <c r="R123" s="8">
        <v>1</v>
      </c>
      <c r="S123" s="7">
        <v>5.8799999999999998E-2</v>
      </c>
      <c r="T123" s="8">
        <v>11</v>
      </c>
      <c r="U123" s="98">
        <v>0.64710000000000001</v>
      </c>
      <c r="V123" s="93"/>
      <c r="W123" s="93"/>
      <c r="X123" s="93"/>
      <c r="Y123" s="93"/>
      <c r="Z123" s="93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62" ht="15" customHeight="1">
      <c r="A124" s="34" t="s">
        <v>64</v>
      </c>
      <c r="B124" s="10">
        <v>23</v>
      </c>
      <c r="C124" s="11">
        <v>0.46939999999999998</v>
      </c>
      <c r="D124" s="12">
        <v>20</v>
      </c>
      <c r="E124" s="11">
        <v>0.40820000000000001</v>
      </c>
      <c r="F124" s="12">
        <v>6</v>
      </c>
      <c r="G124" s="11">
        <v>0.12239999999999999</v>
      </c>
      <c r="H124" s="12">
        <v>0</v>
      </c>
      <c r="I124" s="11">
        <v>0</v>
      </c>
      <c r="J124" s="12">
        <v>6</v>
      </c>
      <c r="K124" s="11">
        <v>0.12239999999999999</v>
      </c>
      <c r="L124" s="12">
        <v>4</v>
      </c>
      <c r="M124" s="11">
        <v>8.1600000000000006E-2</v>
      </c>
      <c r="N124" s="12">
        <v>4</v>
      </c>
      <c r="O124" s="11">
        <v>8.1600000000000006E-2</v>
      </c>
      <c r="P124" s="12">
        <v>6</v>
      </c>
      <c r="Q124" s="11">
        <v>0.12239999999999999</v>
      </c>
      <c r="R124" s="12">
        <v>4</v>
      </c>
      <c r="S124" s="11">
        <v>8.1600000000000006E-2</v>
      </c>
      <c r="T124" s="12">
        <v>25</v>
      </c>
      <c r="U124" s="99">
        <v>0.51019999999999999</v>
      </c>
      <c r="V124" s="93"/>
      <c r="W124" s="93"/>
      <c r="X124" s="93"/>
      <c r="Y124" s="93"/>
      <c r="Z124" s="93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2" ht="15" customHeight="1" thickBot="1">
      <c r="A125" s="35" t="s">
        <v>65</v>
      </c>
      <c r="B125" s="15">
        <f>SUM(B123:B124)</f>
        <v>32</v>
      </c>
      <c r="C125" s="105">
        <f>B125/$B$17</f>
        <v>0.48484848484848486</v>
      </c>
      <c r="D125" s="106">
        <f>SUM(D123:D124)</f>
        <v>28</v>
      </c>
      <c r="E125" s="105">
        <f>D125/$B$17</f>
        <v>0.42424242424242425</v>
      </c>
      <c r="F125" s="106">
        <f>SUM(F123:F124)</f>
        <v>6</v>
      </c>
      <c r="G125" s="105">
        <f>F125/$B$17</f>
        <v>9.0909090909090912E-2</v>
      </c>
      <c r="H125" s="106">
        <f>SUM(H123:H124)</f>
        <v>0</v>
      </c>
      <c r="I125" s="105">
        <f>H125/$B$17</f>
        <v>0</v>
      </c>
      <c r="J125" s="106">
        <f>SUM(J123:J124)</f>
        <v>6</v>
      </c>
      <c r="K125" s="105">
        <f>J125/$B$17</f>
        <v>9.0909090909090912E-2</v>
      </c>
      <c r="L125" s="106">
        <f>SUM(L123:L124)</f>
        <v>6</v>
      </c>
      <c r="M125" s="105">
        <f>L125/$B$17</f>
        <v>9.0909090909090912E-2</v>
      </c>
      <c r="N125" s="106">
        <f>SUM(N123:N124)</f>
        <v>6</v>
      </c>
      <c r="O125" s="105">
        <f>N125/$B$17</f>
        <v>9.0909090909090912E-2</v>
      </c>
      <c r="P125" s="106">
        <f>SUM(P123:P124)</f>
        <v>7</v>
      </c>
      <c r="Q125" s="105">
        <f>P125/$B$17</f>
        <v>0.10606060606060606</v>
      </c>
      <c r="R125" s="106">
        <f>SUM(R123:R124)</f>
        <v>5</v>
      </c>
      <c r="S125" s="105">
        <f>R125/$B$17</f>
        <v>7.575757575757576E-2</v>
      </c>
      <c r="T125" s="106">
        <f>SUM(T123:T124)</f>
        <v>36</v>
      </c>
      <c r="U125" s="100">
        <f>T125/$B$17</f>
        <v>0.54545454545454541</v>
      </c>
      <c r="V125" s="19"/>
      <c r="W125" s="20"/>
      <c r="X125" s="19"/>
      <c r="Y125" s="20"/>
      <c r="Z125" s="93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2" ht="15" customHeight="1" thickTop="1">
      <c r="A126" s="55"/>
      <c r="B126" s="55"/>
      <c r="C126" s="123"/>
      <c r="D126" s="124"/>
      <c r="E126" s="123"/>
      <c r="F126" s="124"/>
      <c r="G126" s="123"/>
      <c r="H126" s="124"/>
      <c r="I126" s="123"/>
      <c r="J126" s="124"/>
      <c r="K126" s="123"/>
      <c r="L126" s="124"/>
      <c r="M126" s="123"/>
      <c r="N126" s="124"/>
      <c r="O126" s="123"/>
      <c r="P126" s="124"/>
      <c r="Q126" s="123"/>
      <c r="R126" s="124"/>
      <c r="S126" s="123"/>
      <c r="T126" s="124"/>
      <c r="U126" s="123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62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62" ht="15" customHeight="1" thickBot="1">
      <c r="A128" s="462" t="s">
        <v>11</v>
      </c>
      <c r="B128" s="462"/>
      <c r="C128" s="462"/>
      <c r="D128" s="462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2"/>
      <c r="Y128" s="462"/>
      <c r="Z128" s="462"/>
      <c r="AA128" s="462"/>
      <c r="AB128" s="462"/>
      <c r="AC128" s="46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77" ht="30" customHeight="1" thickTop="1">
      <c r="A129" s="30"/>
      <c r="B129" s="302" t="s">
        <v>107</v>
      </c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43"/>
      <c r="V129" s="326" t="s">
        <v>108</v>
      </c>
      <c r="W129" s="303"/>
      <c r="X129" s="303"/>
      <c r="Y129" s="343"/>
      <c r="Z129" s="326" t="s">
        <v>244</v>
      </c>
      <c r="AA129" s="303"/>
      <c r="AB129" s="303"/>
      <c r="AC129" s="327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77" ht="15" customHeight="1">
      <c r="A130" s="31"/>
      <c r="B130" s="382" t="s">
        <v>109</v>
      </c>
      <c r="C130" s="307"/>
      <c r="D130" s="307" t="s">
        <v>110</v>
      </c>
      <c r="E130" s="307"/>
      <c r="F130" s="315" t="s">
        <v>111</v>
      </c>
      <c r="G130" s="325"/>
      <c r="H130" s="307" t="s">
        <v>112</v>
      </c>
      <c r="I130" s="307"/>
      <c r="J130" s="307" t="s">
        <v>113</v>
      </c>
      <c r="K130" s="307"/>
      <c r="L130" s="315" t="s">
        <v>114</v>
      </c>
      <c r="M130" s="325"/>
      <c r="N130" s="307" t="s">
        <v>115</v>
      </c>
      <c r="O130" s="307"/>
      <c r="P130" s="307" t="s">
        <v>116</v>
      </c>
      <c r="Q130" s="307"/>
      <c r="R130" s="307" t="s">
        <v>117</v>
      </c>
      <c r="S130" s="307"/>
      <c r="T130" s="307" t="s">
        <v>281</v>
      </c>
      <c r="U130" s="307"/>
      <c r="V130" s="307" t="s">
        <v>9</v>
      </c>
      <c r="W130" s="307"/>
      <c r="X130" s="315" t="s">
        <v>118</v>
      </c>
      <c r="Y130" s="325"/>
      <c r="Z130" s="315" t="s">
        <v>9</v>
      </c>
      <c r="AA130" s="325"/>
      <c r="AB130" s="315" t="s">
        <v>118</v>
      </c>
      <c r="AC130" s="328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77" ht="15" customHeight="1" thickBot="1">
      <c r="A131" s="32"/>
      <c r="B131" s="3" t="s">
        <v>1</v>
      </c>
      <c r="C131" s="4" t="s">
        <v>6</v>
      </c>
      <c r="D131" s="4" t="s">
        <v>1</v>
      </c>
      <c r="E131" s="4" t="s">
        <v>6</v>
      </c>
      <c r="F131" s="4" t="s">
        <v>1</v>
      </c>
      <c r="G131" s="4" t="s">
        <v>6</v>
      </c>
      <c r="H131" s="4" t="s">
        <v>1</v>
      </c>
      <c r="I131" s="4" t="s">
        <v>6</v>
      </c>
      <c r="J131" s="4" t="s">
        <v>1</v>
      </c>
      <c r="K131" s="4" t="s">
        <v>6</v>
      </c>
      <c r="L131" s="4" t="s">
        <v>1</v>
      </c>
      <c r="M131" s="4" t="s">
        <v>6</v>
      </c>
      <c r="N131" s="4" t="s">
        <v>1</v>
      </c>
      <c r="O131" s="4" t="s">
        <v>6</v>
      </c>
      <c r="P131" s="4" t="s">
        <v>1</v>
      </c>
      <c r="Q131" s="4" t="s">
        <v>6</v>
      </c>
      <c r="R131" s="4" t="s">
        <v>1</v>
      </c>
      <c r="S131" s="4" t="s">
        <v>6</v>
      </c>
      <c r="T131" s="4" t="s">
        <v>1</v>
      </c>
      <c r="U131" s="4" t="s">
        <v>6</v>
      </c>
      <c r="V131" s="4" t="s">
        <v>1</v>
      </c>
      <c r="W131" s="4" t="s">
        <v>6</v>
      </c>
      <c r="X131" s="4" t="s">
        <v>1</v>
      </c>
      <c r="Y131" s="4" t="s">
        <v>6</v>
      </c>
      <c r="Z131" s="4" t="s">
        <v>1</v>
      </c>
      <c r="AA131" s="4" t="s">
        <v>6</v>
      </c>
      <c r="AB131" s="4" t="s">
        <v>1</v>
      </c>
      <c r="AC131" s="5" t="s">
        <v>6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77" ht="15" customHeight="1" thickTop="1">
      <c r="A132" s="33" t="s">
        <v>63</v>
      </c>
      <c r="B132" s="6">
        <v>0</v>
      </c>
      <c r="C132" s="7">
        <v>0</v>
      </c>
      <c r="D132" s="8">
        <v>0</v>
      </c>
      <c r="E132" s="7">
        <v>0</v>
      </c>
      <c r="F132" s="8">
        <v>0</v>
      </c>
      <c r="G132" s="7">
        <v>0</v>
      </c>
      <c r="H132" s="8">
        <v>1</v>
      </c>
      <c r="I132" s="7">
        <v>5.8823529411764698E-2</v>
      </c>
      <c r="J132" s="8">
        <v>3</v>
      </c>
      <c r="K132" s="7">
        <v>0.17647058823529413</v>
      </c>
      <c r="L132" s="8">
        <v>5</v>
      </c>
      <c r="M132" s="7">
        <v>0.29411764705882354</v>
      </c>
      <c r="N132" s="8">
        <v>5</v>
      </c>
      <c r="O132" s="7">
        <v>0.29411764705882354</v>
      </c>
      <c r="P132" s="8">
        <v>2</v>
      </c>
      <c r="Q132" s="7">
        <v>0.1176470588235294</v>
      </c>
      <c r="R132" s="8">
        <v>1</v>
      </c>
      <c r="S132" s="7">
        <v>5.8823529411764698E-2</v>
      </c>
      <c r="T132" s="8">
        <v>0</v>
      </c>
      <c r="U132" s="7">
        <v>0</v>
      </c>
      <c r="V132" s="8">
        <v>5</v>
      </c>
      <c r="W132" s="7">
        <v>0.29409999999999997</v>
      </c>
      <c r="X132" s="8">
        <v>12</v>
      </c>
      <c r="Y132" s="7">
        <v>0.70589999999999997</v>
      </c>
      <c r="Z132" s="8">
        <v>0</v>
      </c>
      <c r="AA132" s="7">
        <v>0</v>
      </c>
      <c r="AB132" s="8">
        <v>5</v>
      </c>
      <c r="AC132" s="9">
        <v>1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77" ht="15" customHeight="1">
      <c r="A133" s="34" t="s">
        <v>64</v>
      </c>
      <c r="B133" s="10">
        <v>1</v>
      </c>
      <c r="C133" s="11">
        <v>2.0408163265306124E-2</v>
      </c>
      <c r="D133" s="12">
        <v>1</v>
      </c>
      <c r="E133" s="11">
        <v>2.0408163265306124E-2</v>
      </c>
      <c r="F133" s="12">
        <v>0</v>
      </c>
      <c r="G133" s="11">
        <v>0</v>
      </c>
      <c r="H133" s="12">
        <v>1</v>
      </c>
      <c r="I133" s="13">
        <v>2.0408163265306124E-2</v>
      </c>
      <c r="J133" s="12">
        <v>1</v>
      </c>
      <c r="K133" s="11">
        <v>2.0408163265306124E-2</v>
      </c>
      <c r="L133" s="12">
        <v>7</v>
      </c>
      <c r="M133" s="11">
        <v>0.14285714285714285</v>
      </c>
      <c r="N133" s="12">
        <v>21</v>
      </c>
      <c r="O133" s="11">
        <v>0.42857142857142855</v>
      </c>
      <c r="P133" s="12">
        <v>7</v>
      </c>
      <c r="Q133" s="11">
        <v>0.14285714285714285</v>
      </c>
      <c r="R133" s="12">
        <v>8</v>
      </c>
      <c r="S133" s="11">
        <v>0.16326530612244899</v>
      </c>
      <c r="T133" s="12">
        <v>2</v>
      </c>
      <c r="U133" s="11">
        <v>4.0816326530612249E-2</v>
      </c>
      <c r="V133" s="12">
        <v>13</v>
      </c>
      <c r="W133" s="11">
        <v>0.26529999999999998</v>
      </c>
      <c r="X133" s="12">
        <v>36</v>
      </c>
      <c r="Y133" s="11">
        <v>0.73470000000000002</v>
      </c>
      <c r="Z133" s="12">
        <v>0</v>
      </c>
      <c r="AA133" s="11">
        <v>0</v>
      </c>
      <c r="AB133" s="12">
        <v>13</v>
      </c>
      <c r="AC133" s="14">
        <v>1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77" ht="15" customHeight="1" thickBot="1">
      <c r="A134" s="35" t="s">
        <v>65</v>
      </c>
      <c r="B134" s="15">
        <v>1</v>
      </c>
      <c r="C134" s="105">
        <v>1.5151515151515152E-2</v>
      </c>
      <c r="D134" s="106">
        <v>1</v>
      </c>
      <c r="E134" s="105">
        <v>1.5151515151515152E-2</v>
      </c>
      <c r="F134" s="106">
        <v>0</v>
      </c>
      <c r="G134" s="105">
        <v>0</v>
      </c>
      <c r="H134" s="106">
        <v>2</v>
      </c>
      <c r="I134" s="105">
        <v>3.0303030303030304E-2</v>
      </c>
      <c r="J134" s="106">
        <v>4</v>
      </c>
      <c r="K134" s="105">
        <v>6.0606060606060608E-2</v>
      </c>
      <c r="L134" s="106">
        <v>12</v>
      </c>
      <c r="M134" s="105">
        <v>0.18181818181818182</v>
      </c>
      <c r="N134" s="106">
        <v>26</v>
      </c>
      <c r="O134" s="105">
        <v>0.39393939393939392</v>
      </c>
      <c r="P134" s="106">
        <v>9</v>
      </c>
      <c r="Q134" s="105">
        <v>0.13636363636363635</v>
      </c>
      <c r="R134" s="106">
        <v>9</v>
      </c>
      <c r="S134" s="105">
        <v>0.13636363636363635</v>
      </c>
      <c r="T134" s="106">
        <v>2</v>
      </c>
      <c r="U134" s="105">
        <v>3.0303030303030304E-2</v>
      </c>
      <c r="V134" s="106">
        <f>SUM(V132:V133)</f>
        <v>18</v>
      </c>
      <c r="W134" s="105">
        <f>V134/$B$17</f>
        <v>0.27272727272727271</v>
      </c>
      <c r="X134" s="106">
        <f>SUM(X132:X133)</f>
        <v>48</v>
      </c>
      <c r="Y134" s="105">
        <f>X134/$B$17</f>
        <v>0.72727272727272729</v>
      </c>
      <c r="Z134" s="106">
        <f>SUM(Z132:Z133)</f>
        <v>0</v>
      </c>
      <c r="AA134" s="105">
        <f>Z134/$B$17</f>
        <v>0</v>
      </c>
      <c r="AB134" s="106">
        <f>SUM(AB132:AB133)</f>
        <v>18</v>
      </c>
      <c r="AC134" s="100">
        <f>AB134/V134</f>
        <v>1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77" ht="15" customHeight="1" thickTop="1">
      <c r="A135" s="133" t="s">
        <v>245</v>
      </c>
      <c r="B135" s="55"/>
      <c r="C135" s="123"/>
      <c r="D135" s="124"/>
      <c r="E135" s="123"/>
      <c r="F135" s="124"/>
      <c r="G135" s="123"/>
      <c r="H135" s="124"/>
      <c r="I135" s="123"/>
      <c r="J135" s="124"/>
      <c r="K135" s="123"/>
      <c r="L135" s="124"/>
      <c r="M135" s="123"/>
      <c r="N135" s="124"/>
      <c r="O135" s="123"/>
      <c r="P135" s="124"/>
      <c r="Q135" s="123"/>
      <c r="R135" s="124"/>
      <c r="S135" s="123"/>
      <c r="T135" s="124"/>
      <c r="U135" s="123"/>
      <c r="V135" s="124"/>
      <c r="W135" s="123"/>
      <c r="X135" s="124"/>
      <c r="Y135" s="123"/>
      <c r="Z135" s="124"/>
      <c r="AA135" s="123"/>
      <c r="AB135" s="124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77" ht="24" customHeight="1">
      <c r="A136" s="2"/>
      <c r="B136" s="2"/>
      <c r="C136" s="2"/>
      <c r="D136" s="2"/>
      <c r="E136" s="75"/>
      <c r="F136" s="2"/>
      <c r="G136" s="2"/>
      <c r="H136" s="2"/>
      <c r="I136" s="2"/>
      <c r="J136" s="2"/>
      <c r="K136" s="2"/>
      <c r="L136" s="2"/>
      <c r="M136" s="2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77" ht="15" customHeight="1" thickBot="1">
      <c r="A137" s="321" t="s">
        <v>119</v>
      </c>
      <c r="B137" s="321"/>
      <c r="C137" s="321"/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266"/>
      <c r="O137" s="266"/>
      <c r="P137" s="266"/>
      <c r="Q137" s="266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5"/>
      <c r="AK137" s="125"/>
      <c r="AL137" s="125"/>
      <c r="AM137" s="125"/>
      <c r="AN137" s="2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4"/>
      <c r="BI137" s="94"/>
      <c r="BJ137" s="94"/>
      <c r="BK137" s="94"/>
      <c r="BL137" s="94"/>
      <c r="BM137" s="94"/>
      <c r="BP137" s="94"/>
      <c r="BQ137" s="94"/>
      <c r="BR137" s="94"/>
      <c r="BS137" s="94"/>
      <c r="BT137" s="94"/>
      <c r="BU137" s="94"/>
      <c r="BV137" s="94"/>
      <c r="BW137" s="94"/>
      <c r="BX137" s="94"/>
    </row>
    <row r="138" spans="1:77" ht="17.25" customHeight="1" thickTop="1">
      <c r="A138" s="332"/>
      <c r="B138" s="318" t="s">
        <v>120</v>
      </c>
      <c r="C138" s="319"/>
      <c r="D138" s="319"/>
      <c r="E138" s="319"/>
      <c r="F138" s="319"/>
      <c r="G138" s="319"/>
      <c r="H138" s="319"/>
      <c r="I138" s="319"/>
      <c r="J138" s="319"/>
      <c r="K138" s="319"/>
      <c r="L138" s="319"/>
      <c r="M138" s="320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5"/>
      <c r="AK138" s="125"/>
      <c r="AL138" s="125"/>
      <c r="AM138" s="125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4"/>
      <c r="BI138" s="94"/>
      <c r="BJ138" s="94"/>
      <c r="BK138" s="94"/>
      <c r="BL138" s="94"/>
      <c r="BM138" s="94"/>
      <c r="BP138" s="94"/>
      <c r="BQ138" s="94"/>
      <c r="BR138" s="94"/>
      <c r="BS138" s="94"/>
      <c r="BT138" s="94"/>
      <c r="BU138" s="94"/>
      <c r="BV138" s="94"/>
      <c r="BW138" s="94"/>
      <c r="BX138" s="94"/>
    </row>
    <row r="139" spans="1:77" ht="75" customHeight="1">
      <c r="A139" s="332"/>
      <c r="B139" s="382" t="s">
        <v>246</v>
      </c>
      <c r="C139" s="307"/>
      <c r="D139" s="315" t="s">
        <v>275</v>
      </c>
      <c r="E139" s="325"/>
      <c r="F139" s="375" t="s">
        <v>276</v>
      </c>
      <c r="G139" s="376"/>
      <c r="H139" s="322" t="s">
        <v>269</v>
      </c>
      <c r="I139" s="322"/>
      <c r="J139" s="322" t="s">
        <v>270</v>
      </c>
      <c r="K139" s="322"/>
      <c r="L139" s="322" t="s">
        <v>271</v>
      </c>
      <c r="M139" s="377"/>
      <c r="N139" s="384"/>
      <c r="O139" s="384"/>
      <c r="P139" s="374"/>
      <c r="Q139" s="374"/>
      <c r="R139" s="94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7"/>
      <c r="BE139" s="94"/>
      <c r="BF139" s="94"/>
      <c r="BG139" s="94"/>
      <c r="BH139" s="94"/>
      <c r="BI139" s="94"/>
      <c r="BJ139" s="94"/>
      <c r="BK139" s="94"/>
      <c r="BL139" s="94"/>
      <c r="BM139" s="94"/>
      <c r="BP139" s="94"/>
      <c r="BQ139" s="317"/>
      <c r="BR139" s="317"/>
      <c r="BS139" s="317"/>
      <c r="BT139" s="317"/>
      <c r="BU139" s="317"/>
      <c r="BV139" s="317"/>
      <c r="BW139" s="317"/>
      <c r="BX139" s="317"/>
      <c r="BY139" s="73"/>
    </row>
    <row r="140" spans="1:77" ht="15" customHeight="1" thickBot="1">
      <c r="A140" s="333"/>
      <c r="B140" s="3" t="s">
        <v>1</v>
      </c>
      <c r="C140" s="4" t="s">
        <v>6</v>
      </c>
      <c r="D140" s="4" t="s">
        <v>1</v>
      </c>
      <c r="E140" s="220" t="s">
        <v>6</v>
      </c>
      <c r="F140" s="268" t="s">
        <v>1</v>
      </c>
      <c r="G140" s="4" t="s">
        <v>6</v>
      </c>
      <c r="H140" s="4" t="s">
        <v>1</v>
      </c>
      <c r="I140" s="183" t="s">
        <v>6</v>
      </c>
      <c r="J140" s="120" t="s">
        <v>1</v>
      </c>
      <c r="K140" s="4" t="s">
        <v>6</v>
      </c>
      <c r="L140" s="4" t="s">
        <v>1</v>
      </c>
      <c r="M140" s="220" t="s">
        <v>6</v>
      </c>
      <c r="N140" s="269"/>
      <c r="O140" s="265"/>
      <c r="P140" s="265"/>
      <c r="Q140" s="265"/>
      <c r="R140" s="9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94"/>
      <c r="BF140" s="94"/>
      <c r="BG140" s="94"/>
      <c r="BH140" s="94"/>
      <c r="BI140" s="94"/>
      <c r="BJ140" s="94"/>
      <c r="BK140" s="94"/>
      <c r="BL140" s="94"/>
      <c r="BM140" s="94"/>
      <c r="BP140" s="94"/>
      <c r="BQ140" s="214"/>
      <c r="BR140" s="214"/>
      <c r="BS140" s="214"/>
      <c r="BT140" s="214"/>
      <c r="BU140" s="214"/>
      <c r="BV140" s="214"/>
      <c r="BW140" s="214"/>
      <c r="BX140" s="214"/>
      <c r="BY140" s="73"/>
    </row>
    <row r="141" spans="1:77" ht="15" customHeight="1" thickTop="1">
      <c r="A141" s="33" t="s">
        <v>63</v>
      </c>
      <c r="B141" s="6">
        <v>15</v>
      </c>
      <c r="C141" s="7">
        <v>0.88235294117647056</v>
      </c>
      <c r="D141" s="8">
        <v>1</v>
      </c>
      <c r="E141" s="7">
        <v>5.8823529411764698E-2</v>
      </c>
      <c r="F141" s="218">
        <v>0</v>
      </c>
      <c r="G141" s="217">
        <v>0</v>
      </c>
      <c r="H141" s="218">
        <v>1</v>
      </c>
      <c r="I141" s="217">
        <v>5.8823529411764698E-2</v>
      </c>
      <c r="J141" s="218">
        <v>0</v>
      </c>
      <c r="K141" s="217">
        <v>0</v>
      </c>
      <c r="L141" s="218">
        <v>0</v>
      </c>
      <c r="M141" s="267">
        <v>0</v>
      </c>
      <c r="N141" s="123"/>
      <c r="O141" s="124"/>
      <c r="P141" s="123"/>
      <c r="Q141" s="124"/>
      <c r="R141" s="94"/>
      <c r="S141" s="95"/>
      <c r="T141" s="219"/>
      <c r="U141" s="95"/>
      <c r="V141" s="219"/>
      <c r="W141" s="95"/>
      <c r="X141" s="219"/>
      <c r="Y141" s="95"/>
      <c r="Z141" s="219"/>
      <c r="AA141" s="95"/>
      <c r="AB141" s="219"/>
      <c r="AC141" s="95"/>
      <c r="AD141" s="219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5"/>
      <c r="AR141" s="219"/>
      <c r="AS141" s="95"/>
      <c r="AT141" s="219"/>
      <c r="AU141" s="95"/>
      <c r="AV141" s="219"/>
      <c r="AW141" s="95"/>
      <c r="AX141" s="219"/>
      <c r="AY141" s="95"/>
      <c r="AZ141" s="219"/>
      <c r="BA141" s="95"/>
      <c r="BB141" s="219"/>
      <c r="BC141" s="95"/>
      <c r="BD141" s="219"/>
      <c r="BE141" s="94"/>
      <c r="BF141" s="94"/>
      <c r="BG141" s="94"/>
      <c r="BH141" s="94"/>
      <c r="BI141" s="94"/>
      <c r="BJ141" s="94"/>
      <c r="BK141" s="94"/>
      <c r="BL141" s="94"/>
      <c r="BM141" s="94"/>
      <c r="BP141" s="94"/>
      <c r="BQ141" s="95"/>
      <c r="BR141" s="219"/>
      <c r="BS141" s="95"/>
      <c r="BT141" s="219"/>
      <c r="BU141" s="95"/>
      <c r="BV141" s="219"/>
      <c r="BW141" s="95"/>
      <c r="BX141" s="219"/>
      <c r="BY141" s="73"/>
    </row>
    <row r="142" spans="1:77" ht="15" customHeight="1">
      <c r="A142" s="34" t="s">
        <v>64</v>
      </c>
      <c r="B142" s="10">
        <v>31</v>
      </c>
      <c r="C142" s="11">
        <v>0.63265306122448983</v>
      </c>
      <c r="D142" s="12">
        <v>1</v>
      </c>
      <c r="E142" s="11">
        <v>2.0408163265306124E-2</v>
      </c>
      <c r="F142" s="270">
        <v>3</v>
      </c>
      <c r="G142" s="271">
        <v>6.1224489795918366E-2</v>
      </c>
      <c r="H142" s="270">
        <v>9</v>
      </c>
      <c r="I142" s="271">
        <v>0.18367346938775511</v>
      </c>
      <c r="J142" s="270">
        <v>1</v>
      </c>
      <c r="K142" s="271">
        <v>2.0408163265306124E-2</v>
      </c>
      <c r="L142" s="270">
        <v>4</v>
      </c>
      <c r="M142" s="272">
        <v>8.1632653061224497E-2</v>
      </c>
      <c r="N142" s="123"/>
      <c r="O142" s="128"/>
      <c r="P142" s="123"/>
      <c r="Q142" s="128"/>
      <c r="R142" s="94"/>
      <c r="S142" s="95"/>
      <c r="T142" s="219"/>
      <c r="U142" s="95"/>
      <c r="V142" s="219"/>
      <c r="W142" s="95"/>
      <c r="X142" s="219"/>
      <c r="Y142" s="95"/>
      <c r="Z142" s="219"/>
      <c r="AA142" s="95"/>
      <c r="AB142" s="219"/>
      <c r="AC142" s="95"/>
      <c r="AD142" s="219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5"/>
      <c r="AR142" s="219"/>
      <c r="AS142" s="95"/>
      <c r="AT142" s="219"/>
      <c r="AU142" s="95"/>
      <c r="AV142" s="219"/>
      <c r="AW142" s="95"/>
      <c r="AX142" s="219"/>
      <c r="AY142" s="95"/>
      <c r="AZ142" s="219"/>
      <c r="BA142" s="95"/>
      <c r="BB142" s="219"/>
      <c r="BC142" s="95"/>
      <c r="BD142" s="219"/>
      <c r="BE142" s="94"/>
      <c r="BF142" s="94"/>
      <c r="BG142" s="94"/>
      <c r="BH142" s="94"/>
      <c r="BI142" s="94"/>
      <c r="BJ142" s="94"/>
      <c r="BK142" s="94"/>
      <c r="BL142" s="94"/>
      <c r="BM142" s="94"/>
      <c r="BP142" s="94"/>
      <c r="BQ142" s="95"/>
      <c r="BR142" s="219"/>
      <c r="BS142" s="95"/>
      <c r="BT142" s="219"/>
      <c r="BU142" s="95"/>
      <c r="BV142" s="219"/>
      <c r="BW142" s="95"/>
      <c r="BX142" s="219"/>
      <c r="BY142" s="73"/>
    </row>
    <row r="143" spans="1:77" ht="15" customHeight="1" thickBot="1">
      <c r="A143" s="35" t="s">
        <v>65</v>
      </c>
      <c r="B143" s="15">
        <f>SUM(B141:B142)</f>
        <v>46</v>
      </c>
      <c r="C143" s="105">
        <f>B143/$B$17</f>
        <v>0.69696969696969702</v>
      </c>
      <c r="D143" s="106">
        <f>SUM(D141:D142)</f>
        <v>2</v>
      </c>
      <c r="E143" s="105">
        <f>D143/$B$17</f>
        <v>3.0303030303030304E-2</v>
      </c>
      <c r="F143" s="106">
        <f>SUM(F141:F142)</f>
        <v>3</v>
      </c>
      <c r="G143" s="105">
        <f>F143/$B$17</f>
        <v>4.5454545454545456E-2</v>
      </c>
      <c r="H143" s="106">
        <f>SUM(H141:H142)</f>
        <v>10</v>
      </c>
      <c r="I143" s="105">
        <f>H143/$B$17</f>
        <v>0.15151515151515152</v>
      </c>
      <c r="J143" s="106">
        <f>SUM(J141:J142)</f>
        <v>1</v>
      </c>
      <c r="K143" s="105">
        <f>J143/$B$17</f>
        <v>1.5151515151515152E-2</v>
      </c>
      <c r="L143" s="106">
        <f>SUM(L141:L142)</f>
        <v>4</v>
      </c>
      <c r="M143" s="100">
        <f>L143/$B$17</f>
        <v>6.0606060606060608E-2</v>
      </c>
      <c r="N143" s="123"/>
      <c r="O143" s="124"/>
      <c r="P143" s="123"/>
      <c r="Q143" s="124"/>
      <c r="R143" s="94"/>
      <c r="S143" s="135"/>
      <c r="T143" s="123"/>
      <c r="U143" s="124"/>
      <c r="V143" s="123"/>
      <c r="W143" s="124"/>
      <c r="X143" s="123"/>
      <c r="Y143" s="124"/>
      <c r="Z143" s="135"/>
      <c r="AA143" s="135"/>
      <c r="AB143" s="135"/>
      <c r="AC143" s="135"/>
      <c r="AD143" s="135"/>
      <c r="AE143" s="135"/>
      <c r="AF143" s="135"/>
      <c r="AG143" s="135"/>
      <c r="AH143" s="123"/>
      <c r="AI143" s="124"/>
      <c r="AJ143" s="123"/>
      <c r="AK143" s="124"/>
      <c r="AL143" s="135"/>
      <c r="AM143" s="125"/>
      <c r="AN143" s="125"/>
      <c r="AO143" s="125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4"/>
      <c r="BJ143" s="94"/>
      <c r="BK143" s="94"/>
      <c r="BL143" s="94"/>
      <c r="BM143" s="94"/>
      <c r="BP143" s="94"/>
      <c r="BQ143" s="94"/>
      <c r="BR143" s="94"/>
      <c r="BS143" s="94"/>
      <c r="BT143" s="94"/>
      <c r="BU143" s="94"/>
      <c r="BV143" s="94"/>
      <c r="BW143" s="94"/>
      <c r="BX143" s="94"/>
    </row>
    <row r="144" spans="1:77" ht="15" customHeight="1" thickTop="1">
      <c r="A144" s="137" t="s">
        <v>247</v>
      </c>
      <c r="B144" s="55"/>
      <c r="C144" s="123"/>
      <c r="D144" s="124"/>
      <c r="E144" s="123"/>
      <c r="F144" s="128"/>
      <c r="G144" s="123"/>
      <c r="H144" s="124"/>
      <c r="I144" s="123"/>
      <c r="J144" s="124"/>
      <c r="K144" s="123"/>
      <c r="L144" s="124"/>
      <c r="M144" s="123"/>
      <c r="N144" s="124"/>
      <c r="O144" s="123"/>
      <c r="P144" s="128"/>
      <c r="Q144" s="123"/>
      <c r="R144" s="124"/>
      <c r="S144" s="123"/>
      <c r="T144" s="124"/>
      <c r="U144" s="123"/>
      <c r="V144" s="128"/>
      <c r="W144" s="123"/>
      <c r="X144" s="124"/>
      <c r="Y144" s="123"/>
      <c r="Z144" s="124"/>
      <c r="AA144" s="123"/>
      <c r="AB144" s="124"/>
      <c r="AC144" s="123"/>
      <c r="AD144" s="124"/>
      <c r="AE144" s="123"/>
      <c r="AF144" s="128"/>
      <c r="AG144" s="123"/>
      <c r="AH144" s="124"/>
      <c r="AI144" s="123"/>
      <c r="AJ144" s="124"/>
      <c r="AK144" s="135"/>
      <c r="AL144" s="135"/>
      <c r="AM144" s="135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</row>
    <row r="145" spans="1:60" ht="1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</row>
    <row r="146" spans="1:60" ht="15" customHeight="1" thickBot="1">
      <c r="A146" s="301" t="s">
        <v>121</v>
      </c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2"/>
      <c r="U146" s="2"/>
    </row>
    <row r="147" spans="1:60" ht="15" customHeight="1" thickTop="1">
      <c r="A147" s="331"/>
      <c r="B147" s="380" t="s">
        <v>122</v>
      </c>
      <c r="C147" s="358"/>
      <c r="D147" s="358"/>
      <c r="E147" s="358"/>
      <c r="F147" s="326" t="s">
        <v>123</v>
      </c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27"/>
      <c r="T147" s="2"/>
      <c r="U147" s="2"/>
    </row>
    <row r="148" spans="1:60" ht="30" customHeight="1">
      <c r="A148" s="332"/>
      <c r="B148" s="382" t="s">
        <v>14</v>
      </c>
      <c r="C148" s="307"/>
      <c r="D148" s="307" t="s">
        <v>15</v>
      </c>
      <c r="E148" s="307"/>
      <c r="F148" s="315" t="s">
        <v>16</v>
      </c>
      <c r="G148" s="325"/>
      <c r="H148" s="307" t="s">
        <v>17</v>
      </c>
      <c r="I148" s="307"/>
      <c r="J148" s="307" t="s">
        <v>18</v>
      </c>
      <c r="K148" s="307"/>
      <c r="L148" s="315" t="s">
        <v>19</v>
      </c>
      <c r="M148" s="325"/>
      <c r="N148" s="307" t="s">
        <v>124</v>
      </c>
      <c r="O148" s="307"/>
      <c r="P148" s="385" t="s">
        <v>20</v>
      </c>
      <c r="Q148" s="385"/>
      <c r="R148" s="386" t="s">
        <v>125</v>
      </c>
      <c r="S148" s="387"/>
      <c r="T148" s="2"/>
      <c r="U148" s="2"/>
    </row>
    <row r="149" spans="1:60" ht="15" customHeight="1" thickBot="1">
      <c r="A149" s="333"/>
      <c r="B149" s="3" t="s">
        <v>1</v>
      </c>
      <c r="C149" s="4" t="s">
        <v>6</v>
      </c>
      <c r="D149" s="4" t="s">
        <v>1</v>
      </c>
      <c r="E149" s="4" t="s">
        <v>6</v>
      </c>
      <c r="F149" s="4" t="s">
        <v>1</v>
      </c>
      <c r="G149" s="4" t="s">
        <v>6</v>
      </c>
      <c r="H149" s="4" t="s">
        <v>1</v>
      </c>
      <c r="I149" s="4" t="s">
        <v>6</v>
      </c>
      <c r="J149" s="4" t="s">
        <v>1</v>
      </c>
      <c r="K149" s="4" t="s">
        <v>6</v>
      </c>
      <c r="L149" s="4" t="s">
        <v>1</v>
      </c>
      <c r="M149" s="4" t="s">
        <v>6</v>
      </c>
      <c r="N149" s="4" t="s">
        <v>1</v>
      </c>
      <c r="O149" s="4" t="s">
        <v>6</v>
      </c>
      <c r="P149" s="4" t="s">
        <v>1</v>
      </c>
      <c r="Q149" s="4" t="s">
        <v>6</v>
      </c>
      <c r="R149" s="4" t="s">
        <v>1</v>
      </c>
      <c r="S149" s="5" t="s">
        <v>6</v>
      </c>
      <c r="T149" s="2"/>
      <c r="U149" s="2"/>
    </row>
    <row r="150" spans="1:60" ht="15" customHeight="1" thickTop="1">
      <c r="A150" s="33" t="s">
        <v>63</v>
      </c>
      <c r="B150" s="6">
        <v>11</v>
      </c>
      <c r="C150" s="7">
        <v>0.64710000000000001</v>
      </c>
      <c r="D150" s="8">
        <v>6</v>
      </c>
      <c r="E150" s="7">
        <v>0.35289999999999999</v>
      </c>
      <c r="F150" s="8">
        <v>15</v>
      </c>
      <c r="G150" s="7">
        <v>0.88239999999999996</v>
      </c>
      <c r="H150" s="8">
        <v>0</v>
      </c>
      <c r="I150" s="7">
        <v>0</v>
      </c>
      <c r="J150" s="8">
        <v>0</v>
      </c>
      <c r="K150" s="7">
        <v>0</v>
      </c>
      <c r="L150" s="8">
        <v>0</v>
      </c>
      <c r="M150" s="7">
        <v>0</v>
      </c>
      <c r="N150" s="8">
        <v>1</v>
      </c>
      <c r="O150" s="7">
        <v>5.8799999999999998E-2</v>
      </c>
      <c r="P150" s="8">
        <v>1</v>
      </c>
      <c r="Q150" s="7">
        <v>5.8799999999999998E-2</v>
      </c>
      <c r="R150" s="8">
        <v>0</v>
      </c>
      <c r="S150" s="9">
        <v>0</v>
      </c>
      <c r="T150" s="2"/>
      <c r="U150" s="2"/>
    </row>
    <row r="151" spans="1:60" ht="15" customHeight="1">
      <c r="A151" s="34" t="s">
        <v>64</v>
      </c>
      <c r="B151" s="10">
        <v>28</v>
      </c>
      <c r="C151" s="11">
        <v>0.57140000000000002</v>
      </c>
      <c r="D151" s="12">
        <v>21</v>
      </c>
      <c r="E151" s="11">
        <v>0.42859999999999998</v>
      </c>
      <c r="F151" s="12">
        <v>39</v>
      </c>
      <c r="G151" s="11">
        <v>0.79590000000000005</v>
      </c>
      <c r="H151" s="12">
        <v>1</v>
      </c>
      <c r="I151" s="11">
        <v>2.0400000000000001E-2</v>
      </c>
      <c r="J151" s="12">
        <v>0</v>
      </c>
      <c r="K151" s="11">
        <v>0</v>
      </c>
      <c r="L151" s="12">
        <v>0</v>
      </c>
      <c r="M151" s="13">
        <v>0</v>
      </c>
      <c r="N151" s="12">
        <v>4</v>
      </c>
      <c r="O151" s="11">
        <v>8.1600000000000006E-2</v>
      </c>
      <c r="P151" s="12">
        <v>2</v>
      </c>
      <c r="Q151" s="11">
        <v>4.0800000000000003E-2</v>
      </c>
      <c r="R151" s="12">
        <v>3</v>
      </c>
      <c r="S151" s="14">
        <v>6.1199999999999997E-2</v>
      </c>
      <c r="T151" s="2"/>
      <c r="U151" s="2"/>
      <c r="AK151" s="19"/>
      <c r="AL151" s="20"/>
      <c r="AM151" s="19"/>
      <c r="AN151" s="20"/>
      <c r="AO151" s="19"/>
      <c r="AP151" s="20"/>
      <c r="AQ151" s="19"/>
      <c r="AR151" s="21"/>
      <c r="AS151" s="19"/>
      <c r="AT151" s="20"/>
      <c r="AU151" s="19"/>
      <c r="AV151" s="20"/>
      <c r="AW151" s="19"/>
      <c r="AX151" s="20"/>
      <c r="AY151" s="19"/>
      <c r="AZ151" s="20"/>
      <c r="BA151" s="19"/>
      <c r="BB151" s="21"/>
      <c r="BC151" s="19"/>
      <c r="BD151" s="21"/>
      <c r="BE151" s="19"/>
      <c r="BF151" s="20"/>
      <c r="BG151" s="19"/>
      <c r="BH151" s="20"/>
    </row>
    <row r="152" spans="1:60" ht="15" customHeight="1" thickBot="1">
      <c r="A152" s="35" t="s">
        <v>65</v>
      </c>
      <c r="B152" s="15">
        <f>SUM(B150:B151)</f>
        <v>39</v>
      </c>
      <c r="C152" s="105">
        <f>B152/$B$17</f>
        <v>0.59090909090909094</v>
      </c>
      <c r="D152" s="106">
        <f>SUM(D150:D151)</f>
        <v>27</v>
      </c>
      <c r="E152" s="105">
        <f>D152/$B$17</f>
        <v>0.40909090909090912</v>
      </c>
      <c r="F152" s="106">
        <f>SUM(F150:F151)</f>
        <v>54</v>
      </c>
      <c r="G152" s="105">
        <f>F152/$B$17</f>
        <v>0.81818181818181823</v>
      </c>
      <c r="H152" s="106">
        <f>SUM(H150:H151)</f>
        <v>1</v>
      </c>
      <c r="I152" s="105">
        <f>H152/$B$17</f>
        <v>1.5151515151515152E-2</v>
      </c>
      <c r="J152" s="106">
        <f>SUM(J150:J151)</f>
        <v>0</v>
      </c>
      <c r="K152" s="105">
        <f>J152/$B$17</f>
        <v>0</v>
      </c>
      <c r="L152" s="106">
        <f>SUM(L150:L151)</f>
        <v>0</v>
      </c>
      <c r="M152" s="105">
        <f>L152/$B$17</f>
        <v>0</v>
      </c>
      <c r="N152" s="106">
        <f>SUM(N150:N151)</f>
        <v>5</v>
      </c>
      <c r="O152" s="105">
        <f>N152/$B$17</f>
        <v>7.575757575757576E-2</v>
      </c>
      <c r="P152" s="106">
        <f>SUM(P150:P151)</f>
        <v>3</v>
      </c>
      <c r="Q152" s="105">
        <f>P152/$B$17</f>
        <v>4.5454545454545456E-2</v>
      </c>
      <c r="R152" s="106">
        <f>SUM(R150:R151)</f>
        <v>3</v>
      </c>
      <c r="S152" s="100">
        <f>R152/$B$17</f>
        <v>4.5454545454545456E-2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5" customHeight="1" thickTop="1">
      <c r="A153" s="55"/>
      <c r="B153" s="55"/>
      <c r="C153" s="123"/>
      <c r="D153" s="124"/>
      <c r="E153" s="123"/>
      <c r="F153" s="124"/>
      <c r="G153" s="123"/>
      <c r="H153" s="124"/>
      <c r="I153" s="123"/>
      <c r="J153" s="124"/>
      <c r="K153" s="123"/>
      <c r="L153" s="128"/>
      <c r="M153" s="123"/>
      <c r="N153" s="128"/>
      <c r="O153" s="123"/>
      <c r="P153" s="124"/>
      <c r="Q153" s="123"/>
      <c r="R153" s="124"/>
      <c r="S153" s="123"/>
      <c r="T153" s="124"/>
      <c r="U153" s="60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60" ht="15" customHeight="1">
      <c r="B154" s="18"/>
      <c r="C154" s="18"/>
      <c r="D154" s="19"/>
      <c r="E154" s="124"/>
      <c r="F154" s="123"/>
      <c r="G154" s="124"/>
      <c r="H154" s="123"/>
      <c r="I154" s="124"/>
      <c r="J154" s="123"/>
      <c r="K154" s="124"/>
      <c r="L154" s="123"/>
      <c r="M154" s="128"/>
      <c r="N154" s="123"/>
      <c r="O154" s="128"/>
      <c r="P154" s="123"/>
      <c r="Q154" s="124"/>
      <c r="R154" s="123"/>
      <c r="S154" s="124"/>
      <c r="T154" s="123"/>
      <c r="U154" s="20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60" ht="15" customHeight="1" thickBot="1">
      <c r="B155" s="452" t="s">
        <v>225</v>
      </c>
      <c r="C155" s="452"/>
      <c r="D155" s="452"/>
      <c r="E155" s="452"/>
      <c r="F155" s="452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20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60" ht="15" customHeight="1" thickTop="1">
      <c r="A156" s="145"/>
      <c r="B156" s="142"/>
      <c r="C156" s="453" t="s">
        <v>226</v>
      </c>
      <c r="D156" s="454"/>
      <c r="E156" s="454"/>
      <c r="F156" s="455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20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60" ht="15" customHeight="1">
      <c r="A157" s="145"/>
      <c r="B157" s="142"/>
      <c r="C157" s="457" t="s">
        <v>272</v>
      </c>
      <c r="D157" s="457"/>
      <c r="E157" s="450" t="s">
        <v>277</v>
      </c>
      <c r="F157" s="451"/>
      <c r="G157" s="449"/>
      <c r="H157" s="449"/>
      <c r="I157" s="449"/>
      <c r="J157" s="449"/>
      <c r="K157" s="449"/>
      <c r="L157" s="449"/>
      <c r="M157" s="419"/>
      <c r="N157" s="420"/>
      <c r="O157" s="419"/>
      <c r="P157" s="420"/>
      <c r="Q157" s="419"/>
      <c r="R157" s="420"/>
      <c r="S157" s="419"/>
      <c r="T157" s="420"/>
      <c r="U157" s="20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60" ht="15" customHeight="1" thickBot="1">
      <c r="A158" s="145"/>
      <c r="B158" s="143"/>
      <c r="C158" s="221" t="s">
        <v>1</v>
      </c>
      <c r="D158" s="221" t="s">
        <v>6</v>
      </c>
      <c r="E158" s="221" t="s">
        <v>1</v>
      </c>
      <c r="F158" s="222" t="s">
        <v>6</v>
      </c>
      <c r="G158" s="265"/>
      <c r="H158" s="265"/>
      <c r="I158" s="265"/>
      <c r="J158" s="265"/>
      <c r="K158" s="265"/>
      <c r="L158" s="265"/>
      <c r="N158" s="329"/>
      <c r="O158" s="329"/>
      <c r="P158" s="329"/>
      <c r="Q158" s="329"/>
      <c r="R158" s="329"/>
      <c r="S158" s="329"/>
      <c r="T158" s="329"/>
      <c r="U158" s="329"/>
      <c r="V158" s="329"/>
      <c r="W158" s="329"/>
      <c r="X158" s="94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60" ht="15" customHeight="1" thickTop="1">
      <c r="A159" s="145"/>
      <c r="B159" s="147" t="s">
        <v>63</v>
      </c>
      <c r="C159" s="187">
        <v>1</v>
      </c>
      <c r="D159" s="223">
        <v>1</v>
      </c>
      <c r="E159" s="187">
        <v>0</v>
      </c>
      <c r="F159" s="274">
        <v>0</v>
      </c>
      <c r="G159" s="123"/>
      <c r="H159" s="273"/>
      <c r="I159" s="135"/>
      <c r="J159" s="135"/>
      <c r="K159" s="135"/>
      <c r="L159" s="135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94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60" ht="15" customHeight="1">
      <c r="A160" s="145"/>
      <c r="B160" s="144" t="s">
        <v>64</v>
      </c>
      <c r="C160" s="186">
        <v>1</v>
      </c>
      <c r="D160" s="226">
        <v>0.5</v>
      </c>
      <c r="E160" s="186">
        <v>1</v>
      </c>
      <c r="F160" s="275">
        <v>0.5</v>
      </c>
      <c r="G160" s="123"/>
      <c r="H160" s="273"/>
      <c r="I160" s="135"/>
      <c r="J160" s="135"/>
      <c r="K160" s="135"/>
      <c r="L160" s="135"/>
      <c r="N160" s="127"/>
      <c r="O160" s="182"/>
      <c r="P160" s="127"/>
      <c r="Q160" s="182"/>
      <c r="R160" s="127"/>
      <c r="S160" s="182"/>
      <c r="T160" s="127"/>
      <c r="U160" s="182"/>
      <c r="V160" s="127"/>
      <c r="W160" s="182"/>
      <c r="X160" s="94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1" ht="15" customHeight="1" thickBot="1">
      <c r="A161" s="145"/>
      <c r="B161" s="146" t="s">
        <v>65</v>
      </c>
      <c r="C161" s="184">
        <f t="shared" ref="C161" si="0">SUM(C159:C160)</f>
        <v>2</v>
      </c>
      <c r="D161" s="224">
        <f>C161/$P$152</f>
        <v>0.66666666666666663</v>
      </c>
      <c r="E161" s="184">
        <f t="shared" ref="E161" si="1">SUM(E159:E160)</f>
        <v>1</v>
      </c>
      <c r="F161" s="225">
        <f>E161/$P$152</f>
        <v>0.33333333333333331</v>
      </c>
      <c r="G161" s="123"/>
      <c r="H161" s="124"/>
      <c r="I161" s="123"/>
      <c r="J161" s="124"/>
      <c r="K161" s="123"/>
      <c r="L161" s="124"/>
      <c r="N161" s="127"/>
      <c r="O161" s="182"/>
      <c r="P161" s="127"/>
      <c r="Q161" s="182"/>
      <c r="R161" s="127"/>
      <c r="S161" s="182"/>
      <c r="T161" s="127"/>
      <c r="U161" s="182"/>
      <c r="V161" s="127"/>
      <c r="W161" s="182"/>
      <c r="X161" s="94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ht="15" customHeight="1" thickTop="1">
      <c r="B162" s="18"/>
      <c r="C162" s="18"/>
      <c r="D162" s="19"/>
      <c r="E162" s="20"/>
      <c r="F162" s="19"/>
      <c r="G162" s="20"/>
      <c r="N162" s="19"/>
      <c r="O162" s="127"/>
      <c r="P162" s="182"/>
      <c r="Q162" s="94"/>
      <c r="R162" s="19"/>
      <c r="S162" s="21"/>
      <c r="T162" s="19"/>
      <c r="U162" s="21"/>
      <c r="V162" s="19"/>
      <c r="W162" s="20"/>
      <c r="X162" s="19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ht="15" customHeight="1" thickBot="1">
      <c r="B163" s="411" t="s">
        <v>227</v>
      </c>
      <c r="C163" s="411"/>
      <c r="D163" s="411"/>
      <c r="E163" s="411"/>
      <c r="F163" s="411"/>
      <c r="G163" s="138"/>
      <c r="H163" s="138"/>
      <c r="I163" s="127"/>
      <c r="J163" s="182"/>
      <c r="K163" s="94"/>
      <c r="L163" s="21"/>
      <c r="M163" s="19"/>
      <c r="N163" s="21"/>
      <c r="O163" s="19"/>
      <c r="P163" s="20"/>
      <c r="Q163" s="19"/>
      <c r="R163" s="20"/>
      <c r="S163" s="19"/>
      <c r="T163" s="20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1" ht="15" customHeight="1" thickTop="1">
      <c r="B164" s="228"/>
      <c r="C164" s="431" t="s">
        <v>228</v>
      </c>
      <c r="D164" s="432"/>
      <c r="E164" s="432"/>
      <c r="F164" s="433"/>
      <c r="G164" s="140"/>
      <c r="H164" s="140"/>
      <c r="I164" s="140"/>
      <c r="J164" s="140"/>
      <c r="K164" s="329"/>
      <c r="L164" s="329"/>
      <c r="M164" s="329"/>
      <c r="N164" s="329"/>
      <c r="O164" s="94"/>
      <c r="P164" s="20"/>
      <c r="Q164" s="19"/>
      <c r="R164" s="20"/>
      <c r="S164" s="19"/>
      <c r="T164" s="20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1" ht="15" customHeight="1">
      <c r="B165" s="229"/>
      <c r="C165" s="415" t="s">
        <v>268</v>
      </c>
      <c r="D165" s="416"/>
      <c r="E165" s="417" t="s">
        <v>278</v>
      </c>
      <c r="F165" s="418"/>
      <c r="G165" s="419"/>
      <c r="H165" s="420"/>
      <c r="I165" s="419"/>
      <c r="J165" s="420"/>
      <c r="K165" s="194"/>
      <c r="L165" s="194"/>
      <c r="M165" s="194"/>
      <c r="N165" s="194"/>
      <c r="O165" s="94"/>
      <c r="P165" s="20"/>
      <c r="Q165" s="19"/>
      <c r="R165" s="20"/>
      <c r="S165" s="19"/>
      <c r="T165" s="20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1" ht="15" customHeight="1" thickBot="1">
      <c r="B166" s="230"/>
      <c r="C166" s="233" t="s">
        <v>1</v>
      </c>
      <c r="D166" s="227" t="s">
        <v>6</v>
      </c>
      <c r="E166" s="235"/>
      <c r="F166" s="236"/>
      <c r="G166" s="200"/>
      <c r="H166" s="199"/>
      <c r="I166" s="199"/>
      <c r="J166" s="199"/>
      <c r="K166" s="127"/>
      <c r="L166" s="182"/>
      <c r="M166" s="127"/>
      <c r="N166" s="182"/>
      <c r="O166" s="94"/>
      <c r="P166" s="20"/>
      <c r="Q166" s="19"/>
      <c r="R166" s="20"/>
      <c r="S166" s="19"/>
      <c r="T166" s="20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1" ht="15" customHeight="1" thickTop="1">
      <c r="B167" s="231" t="s">
        <v>63</v>
      </c>
      <c r="C167" s="208">
        <v>0</v>
      </c>
      <c r="D167" s="201">
        <v>0</v>
      </c>
      <c r="E167" s="186">
        <v>0</v>
      </c>
      <c r="F167" s="234">
        <v>0</v>
      </c>
      <c r="G167" s="123"/>
      <c r="H167" s="124"/>
      <c r="I167" s="123"/>
      <c r="J167" s="124"/>
      <c r="K167" s="127"/>
      <c r="L167" s="182"/>
      <c r="M167" s="127"/>
      <c r="N167" s="182"/>
      <c r="O167" s="94"/>
      <c r="P167" s="20"/>
      <c r="Q167" s="19"/>
      <c r="R167" s="20"/>
      <c r="S167" s="19"/>
      <c r="T167" s="20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1" ht="15" customHeight="1">
      <c r="B168" s="231" t="s">
        <v>64</v>
      </c>
      <c r="C168" s="208">
        <v>2</v>
      </c>
      <c r="D168" s="202">
        <v>0.66669999999999996</v>
      </c>
      <c r="E168" s="186">
        <v>1</v>
      </c>
      <c r="F168" s="234">
        <v>0.33329999999999999</v>
      </c>
      <c r="G168" s="123"/>
      <c r="H168" s="124"/>
      <c r="I168" s="123"/>
      <c r="J168" s="124"/>
      <c r="K168" s="135"/>
      <c r="L168" s="21"/>
      <c r="M168" s="19"/>
      <c r="N168" s="21"/>
      <c r="O168" s="19"/>
      <c r="P168" s="20"/>
      <c r="Q168" s="19"/>
      <c r="R168" s="20"/>
      <c r="S168" s="19"/>
      <c r="T168" s="20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1" ht="15" customHeight="1" thickBot="1">
      <c r="B169" s="232" t="s">
        <v>65</v>
      </c>
      <c r="C169" s="176">
        <f>SUM(C167:C168)</f>
        <v>2</v>
      </c>
      <c r="D169" s="174">
        <f>C169/R152</f>
        <v>0.66666666666666663</v>
      </c>
      <c r="E169" s="184">
        <f>SUM(E167:E168)</f>
        <v>1</v>
      </c>
      <c r="F169" s="185">
        <f>E169/R152</f>
        <v>0.33333333333333331</v>
      </c>
      <c r="G169" s="237"/>
      <c r="H169" s="124"/>
      <c r="I169" s="123"/>
      <c r="J169" s="124"/>
      <c r="K169" s="135"/>
      <c r="L169" s="21"/>
      <c r="M169" s="19"/>
      <c r="N169" s="21"/>
      <c r="O169" s="19"/>
      <c r="P169" s="20"/>
      <c r="Q169" s="19"/>
      <c r="R169" s="20"/>
      <c r="S169" s="19"/>
      <c r="T169" s="20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ht="15" customHeight="1" thickTop="1">
      <c r="A170" s="148"/>
      <c r="B170" s="55"/>
      <c r="C170" s="55"/>
      <c r="D170" s="123"/>
      <c r="E170" s="124"/>
      <c r="F170" s="123"/>
      <c r="G170" s="124"/>
      <c r="H170" s="123"/>
      <c r="I170" s="124"/>
      <c r="J170" s="123"/>
      <c r="K170" s="124"/>
      <c r="L170" s="123"/>
      <c r="M170" s="128"/>
      <c r="N170" s="123"/>
      <c r="O170" s="128"/>
      <c r="P170" s="123"/>
      <c r="Q170" s="124"/>
      <c r="R170" s="123"/>
      <c r="S170" s="124"/>
      <c r="T170" s="123"/>
      <c r="U170" s="124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1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0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1" ht="15" customHeight="1" thickBot="1">
      <c r="A172" s="301" t="s">
        <v>126</v>
      </c>
      <c r="B172" s="301"/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  <c r="S172" s="301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1" ht="60" customHeight="1" thickTop="1">
      <c r="A173" s="331"/>
      <c r="B173" s="380" t="s">
        <v>127</v>
      </c>
      <c r="C173" s="358"/>
      <c r="D173" s="358" t="s">
        <v>128</v>
      </c>
      <c r="E173" s="358"/>
      <c r="F173" s="326" t="s">
        <v>129</v>
      </c>
      <c r="G173" s="343"/>
      <c r="H173" s="358" t="s">
        <v>130</v>
      </c>
      <c r="I173" s="358"/>
      <c r="J173" s="358" t="s">
        <v>131</v>
      </c>
      <c r="K173" s="358"/>
      <c r="L173" s="326" t="s">
        <v>132</v>
      </c>
      <c r="M173" s="343"/>
      <c r="N173" s="358" t="s">
        <v>133</v>
      </c>
      <c r="O173" s="358"/>
      <c r="P173" s="358" t="s">
        <v>134</v>
      </c>
      <c r="Q173" s="358"/>
      <c r="R173" s="358" t="s">
        <v>135</v>
      </c>
      <c r="S173" s="381"/>
      <c r="T173" s="2"/>
      <c r="U173" s="449"/>
      <c r="V173" s="449"/>
      <c r="W173" s="449"/>
      <c r="X173" s="449"/>
      <c r="Y173" s="449"/>
      <c r="Z173" s="449"/>
      <c r="AA173" s="449"/>
      <c r="AB173" s="449"/>
      <c r="AC173" s="449"/>
      <c r="AD173" s="449"/>
      <c r="AE173" s="449"/>
      <c r="AF173" s="449"/>
      <c r="AG173" s="449"/>
      <c r="AH173" s="449"/>
      <c r="AI173" s="449"/>
      <c r="AJ173" s="449"/>
      <c r="AK173" s="449"/>
      <c r="AL173" s="449"/>
      <c r="AM173" s="449"/>
      <c r="AN173" s="449"/>
      <c r="AO173" s="449"/>
      <c r="AP173" s="449"/>
      <c r="AQ173" s="449"/>
      <c r="AR173" s="449"/>
      <c r="AS173" s="449"/>
      <c r="AT173" s="449"/>
      <c r="AU173" s="449"/>
      <c r="AV173" s="449"/>
      <c r="AW173" s="449"/>
      <c r="AX173" s="449"/>
      <c r="AY173" s="449"/>
      <c r="AZ173" s="449"/>
      <c r="BA173" s="449"/>
      <c r="BB173" s="449"/>
      <c r="BC173" s="449"/>
      <c r="BD173" s="449"/>
      <c r="BE173" s="135"/>
      <c r="BF173" s="2"/>
      <c r="BG173" s="2"/>
      <c r="BH173" s="2"/>
    </row>
    <row r="174" spans="1:61" ht="15" customHeight="1" thickBot="1">
      <c r="A174" s="333"/>
      <c r="B174" s="3" t="s">
        <v>1</v>
      </c>
      <c r="C174" s="4" t="s">
        <v>6</v>
      </c>
      <c r="D174" s="4" t="s">
        <v>1</v>
      </c>
      <c r="E174" s="4" t="s">
        <v>6</v>
      </c>
      <c r="F174" s="4" t="s">
        <v>1</v>
      </c>
      <c r="G174" s="4" t="s">
        <v>6</v>
      </c>
      <c r="H174" s="4" t="s">
        <v>1</v>
      </c>
      <c r="I174" s="4" t="s">
        <v>6</v>
      </c>
      <c r="J174" s="4" t="s">
        <v>1</v>
      </c>
      <c r="K174" s="4" t="s">
        <v>6</v>
      </c>
      <c r="L174" s="4" t="s">
        <v>1</v>
      </c>
      <c r="M174" s="4" t="s">
        <v>6</v>
      </c>
      <c r="N174" s="4" t="s">
        <v>1</v>
      </c>
      <c r="O174" s="4" t="s">
        <v>6</v>
      </c>
      <c r="P174" s="4" t="s">
        <v>1</v>
      </c>
      <c r="Q174" s="4" t="s">
        <v>6</v>
      </c>
      <c r="R174" s="4" t="s">
        <v>1</v>
      </c>
      <c r="S174" s="5" t="s">
        <v>6</v>
      </c>
      <c r="T174" s="2"/>
      <c r="U174" s="449"/>
      <c r="V174" s="449"/>
      <c r="W174" s="449"/>
      <c r="X174" s="449"/>
      <c r="Y174" s="449"/>
      <c r="Z174" s="449"/>
      <c r="AA174" s="449"/>
      <c r="AB174" s="449"/>
      <c r="AC174" s="449"/>
      <c r="AD174" s="449"/>
      <c r="AE174" s="449"/>
      <c r="AF174" s="449"/>
      <c r="AG174" s="449"/>
      <c r="AH174" s="449"/>
      <c r="AI174" s="449"/>
      <c r="AJ174" s="449"/>
      <c r="AK174" s="449"/>
      <c r="AL174" s="449"/>
      <c r="AM174" s="449"/>
      <c r="AN174" s="449"/>
      <c r="AO174" s="449"/>
      <c r="AP174" s="449"/>
      <c r="AQ174" s="449"/>
      <c r="AR174" s="449"/>
      <c r="AS174" s="449"/>
      <c r="AT174" s="449"/>
      <c r="AU174" s="449"/>
      <c r="AV174" s="449"/>
      <c r="AW174" s="449"/>
      <c r="AX174" s="449"/>
      <c r="AY174" s="449"/>
      <c r="AZ174" s="449"/>
      <c r="BA174" s="449"/>
      <c r="BB174" s="449"/>
      <c r="BC174" s="449"/>
      <c r="BD174" s="449"/>
      <c r="BE174" s="212"/>
      <c r="BF174" s="2"/>
      <c r="BG174" s="2"/>
      <c r="BH174" s="2"/>
    </row>
    <row r="175" spans="1:61" ht="15" customHeight="1" thickTop="1">
      <c r="A175" s="33" t="s">
        <v>63</v>
      </c>
      <c r="B175" s="6">
        <v>3</v>
      </c>
      <c r="C175" s="7">
        <v>0.33329999999999999</v>
      </c>
      <c r="D175" s="8">
        <v>2</v>
      </c>
      <c r="E175" s="7">
        <v>0.22220000000000001</v>
      </c>
      <c r="F175" s="8">
        <v>8</v>
      </c>
      <c r="G175" s="7">
        <v>0.5</v>
      </c>
      <c r="H175" s="8">
        <v>15</v>
      </c>
      <c r="I175" s="7">
        <v>0.88239999999999996</v>
      </c>
      <c r="J175" s="8">
        <v>0</v>
      </c>
      <c r="K175" s="7">
        <v>0</v>
      </c>
      <c r="L175" s="8">
        <v>0</v>
      </c>
      <c r="M175" s="7">
        <v>0</v>
      </c>
      <c r="N175" s="8">
        <v>3</v>
      </c>
      <c r="O175" s="7">
        <v>0.33329999999999999</v>
      </c>
      <c r="P175" s="8">
        <v>0</v>
      </c>
      <c r="Q175" s="7">
        <v>0</v>
      </c>
      <c r="R175" s="8">
        <v>0</v>
      </c>
      <c r="S175" s="98">
        <v>0</v>
      </c>
      <c r="T175" s="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"/>
      <c r="BG175" s="2"/>
      <c r="BH175" s="2"/>
    </row>
    <row r="176" spans="1:61" ht="15" customHeight="1">
      <c r="A176" s="34" t="s">
        <v>64</v>
      </c>
      <c r="B176" s="10">
        <v>12</v>
      </c>
      <c r="C176" s="11">
        <v>0.3871</v>
      </c>
      <c r="D176" s="12">
        <v>5</v>
      </c>
      <c r="E176" s="11">
        <v>0.1613</v>
      </c>
      <c r="F176" s="12">
        <v>19</v>
      </c>
      <c r="G176" s="11">
        <v>0.39579999999999999</v>
      </c>
      <c r="H176" s="12">
        <v>43</v>
      </c>
      <c r="I176" s="11">
        <v>0.87760000000000005</v>
      </c>
      <c r="J176" s="12">
        <v>0</v>
      </c>
      <c r="K176" s="11">
        <v>0</v>
      </c>
      <c r="L176" s="12">
        <v>0</v>
      </c>
      <c r="M176" s="11">
        <v>0</v>
      </c>
      <c r="N176" s="12">
        <v>12</v>
      </c>
      <c r="O176" s="11">
        <v>0.3871</v>
      </c>
      <c r="P176" s="12">
        <v>0</v>
      </c>
      <c r="Q176" s="11">
        <v>0</v>
      </c>
      <c r="R176" s="12">
        <v>0</v>
      </c>
      <c r="S176" s="99">
        <v>0</v>
      </c>
      <c r="T176" s="2"/>
      <c r="U176" s="132"/>
      <c r="V176" s="213"/>
      <c r="W176" s="132"/>
      <c r="X176" s="213"/>
      <c r="Y176" s="132"/>
      <c r="Z176" s="213"/>
      <c r="AA176" s="132"/>
      <c r="AB176" s="213"/>
      <c r="AC176" s="132"/>
      <c r="AD176" s="213"/>
      <c r="AE176" s="132"/>
      <c r="AF176" s="213"/>
      <c r="AG176" s="132"/>
      <c r="AH176" s="213"/>
      <c r="AI176" s="132"/>
      <c r="AJ176" s="213"/>
      <c r="AK176" s="132"/>
      <c r="AL176" s="213"/>
      <c r="AM176" s="132"/>
      <c r="AN176" s="213"/>
      <c r="AO176" s="132"/>
      <c r="AP176" s="213"/>
      <c r="AQ176" s="132"/>
      <c r="AR176" s="213"/>
      <c r="AS176" s="132"/>
      <c r="AT176" s="213"/>
      <c r="AU176" s="132"/>
      <c r="AV176" s="213"/>
      <c r="AW176" s="132"/>
      <c r="AX176" s="213"/>
      <c r="AY176" s="132"/>
      <c r="AZ176" s="213"/>
      <c r="BA176" s="132"/>
      <c r="BB176" s="213"/>
      <c r="BC176" s="132"/>
      <c r="BD176" s="213"/>
      <c r="BE176" s="212"/>
      <c r="BF176" s="2"/>
      <c r="BG176" s="2"/>
      <c r="BH176" s="2"/>
    </row>
    <row r="177" spans="1:61" ht="15" customHeight="1" thickBot="1">
      <c r="A177" s="35" t="s">
        <v>65</v>
      </c>
      <c r="B177" s="15">
        <f>SUM(B175:B176)</f>
        <v>15</v>
      </c>
      <c r="C177" s="105">
        <f>B177/$B$17</f>
        <v>0.22727272727272727</v>
      </c>
      <c r="D177" s="106">
        <f>SUM(D175:D176)</f>
        <v>7</v>
      </c>
      <c r="E177" s="105">
        <f>D177/$B$17</f>
        <v>0.10606060606060606</v>
      </c>
      <c r="F177" s="106">
        <f>SUM(F175:F176)</f>
        <v>27</v>
      </c>
      <c r="G177" s="105">
        <f>F177/$B$17</f>
        <v>0.40909090909090912</v>
      </c>
      <c r="H177" s="106">
        <f>SUM(H175:H176)</f>
        <v>58</v>
      </c>
      <c r="I177" s="105">
        <f>H177/$B$17</f>
        <v>0.87878787878787878</v>
      </c>
      <c r="J177" s="106">
        <f>SUM(J175:J176)</f>
        <v>0</v>
      </c>
      <c r="K177" s="105">
        <f>J177/$B$17</f>
        <v>0</v>
      </c>
      <c r="L177" s="106">
        <f>SUM(L175:L176)</f>
        <v>0</v>
      </c>
      <c r="M177" s="105">
        <f>L177/$B$17</f>
        <v>0</v>
      </c>
      <c r="N177" s="106">
        <f>SUM(N175:N176)</f>
        <v>15</v>
      </c>
      <c r="O177" s="105">
        <f>N177/$B$17</f>
        <v>0.22727272727272727</v>
      </c>
      <c r="P177" s="106">
        <f>SUM(P175:P176)</f>
        <v>0</v>
      </c>
      <c r="Q177" s="105">
        <f>P177/$B$17</f>
        <v>0</v>
      </c>
      <c r="R177" s="106">
        <f>SUM(R175:R176)</f>
        <v>0</v>
      </c>
      <c r="S177" s="100">
        <f>R177/$B$17</f>
        <v>0</v>
      </c>
      <c r="T177" s="2"/>
      <c r="U177" s="132"/>
      <c r="V177" s="213"/>
      <c r="W177" s="132"/>
      <c r="X177" s="213"/>
      <c r="Y177" s="132"/>
      <c r="Z177" s="213"/>
      <c r="AA177" s="132"/>
      <c r="AB177" s="213"/>
      <c r="AC177" s="132"/>
      <c r="AD177" s="213"/>
      <c r="AE177" s="132"/>
      <c r="AF177" s="213"/>
      <c r="AG177" s="132"/>
      <c r="AH177" s="213"/>
      <c r="AI177" s="132"/>
      <c r="AJ177" s="213"/>
      <c r="AK177" s="132"/>
      <c r="AL177" s="213"/>
      <c r="AM177" s="132"/>
      <c r="AN177" s="213"/>
      <c r="AO177" s="132"/>
      <c r="AP177" s="213"/>
      <c r="AQ177" s="132"/>
      <c r="AR177" s="213"/>
      <c r="AS177" s="132"/>
      <c r="AT177" s="213"/>
      <c r="AU177" s="132"/>
      <c r="AV177" s="213"/>
      <c r="AW177" s="132"/>
      <c r="AX177" s="213"/>
      <c r="AY177" s="132"/>
      <c r="AZ177" s="213"/>
      <c r="BA177" s="132"/>
      <c r="BB177" s="213"/>
      <c r="BC177" s="132"/>
      <c r="BD177" s="213"/>
      <c r="BE177" s="212"/>
      <c r="BF177" s="2"/>
      <c r="BG177" s="2"/>
      <c r="BH177" s="2"/>
      <c r="BI177" s="2"/>
    </row>
    <row r="178" spans="1:61" ht="15" customHeight="1" thickTop="1">
      <c r="A178" s="137" t="s">
        <v>248</v>
      </c>
      <c r="B178" s="55"/>
      <c r="C178" s="123"/>
      <c r="D178" s="124"/>
      <c r="E178" s="123"/>
      <c r="F178" s="124"/>
      <c r="G178" s="123"/>
      <c r="H178" s="124"/>
      <c r="I178" s="123"/>
      <c r="J178" s="124"/>
      <c r="K178" s="123"/>
      <c r="L178" s="124"/>
      <c r="M178" s="123"/>
      <c r="N178" s="124"/>
      <c r="O178" s="123"/>
      <c r="P178" s="124"/>
      <c r="Q178" s="123"/>
      <c r="R178" s="124"/>
      <c r="S178" s="123"/>
      <c r="T178" s="124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2"/>
      <c r="BG178" s="2"/>
      <c r="BH178" s="2"/>
    </row>
    <row r="179" spans="1:61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61" ht="15" customHeight="1" thickBot="1">
      <c r="A180" s="345" t="s">
        <v>235</v>
      </c>
      <c r="B180" s="345"/>
      <c r="C180" s="345"/>
      <c r="D180" s="345"/>
      <c r="E180" s="345"/>
      <c r="F180" s="345"/>
      <c r="G180" s="345"/>
      <c r="H180" s="345"/>
      <c r="I180" s="345"/>
      <c r="J180" s="345"/>
      <c r="K180" s="3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61" ht="15" customHeight="1" thickTop="1">
      <c r="A181" s="468"/>
      <c r="B181" s="412" t="s">
        <v>188</v>
      </c>
      <c r="C181" s="413"/>
      <c r="D181" s="413"/>
      <c r="E181" s="413"/>
      <c r="F181" s="413"/>
      <c r="G181" s="413"/>
      <c r="H181" s="413"/>
      <c r="I181" s="413"/>
      <c r="J181" s="413"/>
      <c r="K181" s="414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61" ht="75" customHeight="1">
      <c r="A182" s="469"/>
      <c r="B182" s="341" t="s">
        <v>136</v>
      </c>
      <c r="C182" s="342"/>
      <c r="D182" s="342" t="s">
        <v>137</v>
      </c>
      <c r="E182" s="342"/>
      <c r="F182" s="315" t="s">
        <v>138</v>
      </c>
      <c r="G182" s="325"/>
      <c r="H182" s="342" t="s">
        <v>139</v>
      </c>
      <c r="I182" s="342"/>
      <c r="J182" s="342" t="s">
        <v>140</v>
      </c>
      <c r="K182" s="389"/>
      <c r="L182" s="245"/>
      <c r="M182" s="246"/>
      <c r="N182" s="245"/>
      <c r="O182" s="245"/>
      <c r="P182" s="245"/>
      <c r="Q182" s="245"/>
      <c r="R182" s="245"/>
      <c r="S182" s="245"/>
      <c r="T182" s="245"/>
      <c r="U182" s="245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61" ht="15" customHeight="1" thickBot="1">
      <c r="A183" s="470"/>
      <c r="B183" s="3" t="s">
        <v>12</v>
      </c>
      <c r="C183" s="4" t="s">
        <v>13</v>
      </c>
      <c r="D183" s="4" t="s">
        <v>12</v>
      </c>
      <c r="E183" s="4" t="s">
        <v>13</v>
      </c>
      <c r="F183" s="4" t="s">
        <v>12</v>
      </c>
      <c r="G183" s="4" t="s">
        <v>13</v>
      </c>
      <c r="H183" s="4" t="s">
        <v>12</v>
      </c>
      <c r="I183" s="4" t="s">
        <v>13</v>
      </c>
      <c r="J183" s="4" t="s">
        <v>12</v>
      </c>
      <c r="K183" s="97" t="s">
        <v>13</v>
      </c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61" ht="15" customHeight="1" thickTop="1">
      <c r="A184" s="238" t="s">
        <v>63</v>
      </c>
      <c r="B184" s="36">
        <v>6.13</v>
      </c>
      <c r="C184" s="37">
        <v>0.64</v>
      </c>
      <c r="D184" s="37">
        <v>4</v>
      </c>
      <c r="E184" s="37">
        <v>1.65</v>
      </c>
      <c r="F184" s="37">
        <v>4</v>
      </c>
      <c r="G184" s="37">
        <v>1.41</v>
      </c>
      <c r="H184" s="37">
        <v>5.47</v>
      </c>
      <c r="I184" s="37">
        <v>1.06</v>
      </c>
      <c r="J184" s="37">
        <v>5.6</v>
      </c>
      <c r="K184" s="239">
        <v>0.63</v>
      </c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61" ht="15" customHeight="1">
      <c r="A185" s="240" t="s">
        <v>64</v>
      </c>
      <c r="B185" s="38">
        <v>5.79</v>
      </c>
      <c r="C185" s="39">
        <v>1.32</v>
      </c>
      <c r="D185" s="39">
        <v>3.98</v>
      </c>
      <c r="E185" s="39">
        <v>2.11</v>
      </c>
      <c r="F185" s="39">
        <v>4.7699999999999996</v>
      </c>
      <c r="G185" s="39">
        <v>1.55</v>
      </c>
      <c r="H185" s="39">
        <v>5.23</v>
      </c>
      <c r="I185" s="39">
        <v>1.79</v>
      </c>
      <c r="J185" s="39">
        <v>5.5</v>
      </c>
      <c r="K185" s="149">
        <v>1.4</v>
      </c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1" ht="15" customHeight="1" thickBot="1">
      <c r="A186" s="241" t="s">
        <v>65</v>
      </c>
      <c r="B186" s="242">
        <v>5.87</v>
      </c>
      <c r="C186" s="243">
        <v>1.2</v>
      </c>
      <c r="D186" s="243">
        <v>3.98</v>
      </c>
      <c r="E186" s="243">
        <v>2</v>
      </c>
      <c r="F186" s="243">
        <v>4.59</v>
      </c>
      <c r="G186" s="243">
        <v>1.54</v>
      </c>
      <c r="H186" s="243">
        <v>5.29</v>
      </c>
      <c r="I186" s="243">
        <v>1.64</v>
      </c>
      <c r="J186" s="243">
        <v>5.52</v>
      </c>
      <c r="K186" s="244">
        <v>1.26</v>
      </c>
      <c r="L186" s="247"/>
      <c r="M186" s="247"/>
      <c r="N186" s="248"/>
      <c r="O186" s="245"/>
      <c r="P186" s="245"/>
      <c r="Q186" s="245"/>
      <c r="R186" s="245"/>
      <c r="S186" s="245"/>
      <c r="T186" s="245"/>
      <c r="U186" s="245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1" ht="15" customHeight="1" thickTop="1">
      <c r="A187" s="55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61" ht="15" customHeight="1">
      <c r="A188" s="18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61" ht="15" customHeight="1" thickBot="1">
      <c r="A189" s="345" t="s">
        <v>236</v>
      </c>
      <c r="B189" s="345"/>
      <c r="C189" s="345"/>
      <c r="D189" s="345"/>
      <c r="E189" s="345"/>
      <c r="F189" s="345"/>
      <c r="G189" s="345"/>
      <c r="H189" s="345"/>
      <c r="I189" s="345"/>
      <c r="J189" s="345"/>
      <c r="K189" s="345"/>
      <c r="L189" s="345"/>
      <c r="M189" s="345"/>
      <c r="N189" s="345"/>
      <c r="O189" s="346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61" ht="15" customHeight="1" thickTop="1">
      <c r="A190" s="150"/>
      <c r="B190" s="442" t="s">
        <v>237</v>
      </c>
      <c r="C190" s="443"/>
      <c r="D190" s="443"/>
      <c r="E190" s="444"/>
      <c r="F190" s="445" t="s">
        <v>43</v>
      </c>
      <c r="G190" s="443"/>
      <c r="H190" s="443"/>
      <c r="I190" s="444"/>
      <c r="J190" s="347" t="s">
        <v>249</v>
      </c>
      <c r="K190" s="348"/>
      <c r="L190" s="348"/>
      <c r="M190" s="348"/>
      <c r="N190" s="348"/>
      <c r="O190" s="349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61" ht="15" customHeight="1">
      <c r="A191" s="151"/>
      <c r="B191" s="376" t="s">
        <v>9</v>
      </c>
      <c r="C191" s="407"/>
      <c r="D191" s="322" t="s">
        <v>23</v>
      </c>
      <c r="E191" s="407"/>
      <c r="F191" s="322" t="s">
        <v>9</v>
      </c>
      <c r="G191" s="407"/>
      <c r="H191" s="322" t="s">
        <v>23</v>
      </c>
      <c r="I191" s="407"/>
      <c r="J191" s="322" t="s">
        <v>9</v>
      </c>
      <c r="K191" s="407"/>
      <c r="L191" s="322" t="s">
        <v>23</v>
      </c>
      <c r="M191" s="407"/>
      <c r="N191" s="322" t="s">
        <v>281</v>
      </c>
      <c r="O191" s="34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61" ht="15" customHeight="1" thickBot="1">
      <c r="A192" s="152"/>
      <c r="B192" s="3" t="s">
        <v>1</v>
      </c>
      <c r="C192" s="4" t="s">
        <v>6</v>
      </c>
      <c r="D192" s="4" t="s">
        <v>1</v>
      </c>
      <c r="E192" s="4" t="s">
        <v>6</v>
      </c>
      <c r="F192" s="4" t="s">
        <v>1</v>
      </c>
      <c r="G192" s="4" t="s">
        <v>6</v>
      </c>
      <c r="H192" s="4" t="s">
        <v>1</v>
      </c>
      <c r="I192" s="4" t="s">
        <v>6</v>
      </c>
      <c r="J192" s="4" t="s">
        <v>1</v>
      </c>
      <c r="K192" s="4" t="s">
        <v>6</v>
      </c>
      <c r="L192" s="4" t="s">
        <v>1</v>
      </c>
      <c r="M192" s="4" t="s">
        <v>6</v>
      </c>
      <c r="N192" s="4" t="s">
        <v>1</v>
      </c>
      <c r="O192" s="97" t="s">
        <v>6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7" ht="15" customHeight="1" thickTop="1">
      <c r="A193" s="153" t="s">
        <v>63</v>
      </c>
      <c r="B193" s="6">
        <v>1</v>
      </c>
      <c r="C193" s="7">
        <v>5.8799999999999998E-2</v>
      </c>
      <c r="D193" s="8">
        <v>16</v>
      </c>
      <c r="E193" s="7">
        <v>0.94120000000000004</v>
      </c>
      <c r="F193" s="8">
        <v>5</v>
      </c>
      <c r="G193" s="7">
        <v>0.3125</v>
      </c>
      <c r="H193" s="8">
        <v>11</v>
      </c>
      <c r="I193" s="7">
        <v>0.6875</v>
      </c>
      <c r="J193" s="8">
        <v>6</v>
      </c>
      <c r="K193" s="7">
        <f>J193/16</f>
        <v>0.375</v>
      </c>
      <c r="L193" s="8">
        <v>9</v>
      </c>
      <c r="M193" s="7">
        <f>L193/16</f>
        <v>0.5625</v>
      </c>
      <c r="N193" s="8">
        <v>1</v>
      </c>
      <c r="O193" s="98">
        <f>N193/16</f>
        <v>6.25E-2</v>
      </c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7" ht="15" customHeight="1">
      <c r="A194" s="154" t="s">
        <v>64</v>
      </c>
      <c r="B194" s="10">
        <v>7</v>
      </c>
      <c r="C194" s="11">
        <v>0.1429</v>
      </c>
      <c r="D194" s="12">
        <v>42</v>
      </c>
      <c r="E194" s="11">
        <v>0.85709999999999997</v>
      </c>
      <c r="F194" s="12">
        <v>23</v>
      </c>
      <c r="G194" s="11">
        <v>0.54759999999999998</v>
      </c>
      <c r="H194" s="12">
        <v>19</v>
      </c>
      <c r="I194" s="11">
        <v>0.45240000000000002</v>
      </c>
      <c r="J194" s="12">
        <v>13</v>
      </c>
      <c r="K194" s="11">
        <v>0.3095</v>
      </c>
      <c r="L194" s="12">
        <v>29</v>
      </c>
      <c r="M194" s="11">
        <v>0.6905</v>
      </c>
      <c r="N194" s="12">
        <v>0</v>
      </c>
      <c r="O194" s="300">
        <v>0</v>
      </c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7" ht="15" customHeight="1" thickBot="1">
      <c r="A195" s="155" t="s">
        <v>65</v>
      </c>
      <c r="B195" s="15">
        <f>SUM(B193:B194)</f>
        <v>8</v>
      </c>
      <c r="C195" s="105">
        <f>B195/$B$17</f>
        <v>0.12121212121212122</v>
      </c>
      <c r="D195" s="106">
        <f>SUM(D193:D194)</f>
        <v>58</v>
      </c>
      <c r="E195" s="105">
        <f>D195/$B$17</f>
        <v>0.87878787878787878</v>
      </c>
      <c r="F195" s="106">
        <f>SUM(F193:F194)</f>
        <v>28</v>
      </c>
      <c r="G195" s="105">
        <f>F195/$D$195</f>
        <v>0.48275862068965519</v>
      </c>
      <c r="H195" s="106">
        <f>SUM(H193:H194)</f>
        <v>30</v>
      </c>
      <c r="I195" s="105">
        <f>H195/$D$195</f>
        <v>0.51724137931034486</v>
      </c>
      <c r="J195" s="106">
        <f>SUM(J193:J194)</f>
        <v>19</v>
      </c>
      <c r="K195" s="105">
        <f>J195/$D$195</f>
        <v>0.32758620689655171</v>
      </c>
      <c r="L195" s="106">
        <f>SUM(L193:L194)</f>
        <v>38</v>
      </c>
      <c r="M195" s="105">
        <f>L195/$D$195</f>
        <v>0.65517241379310343</v>
      </c>
      <c r="N195" s="106">
        <f>SUM(N193:N194)</f>
        <v>1</v>
      </c>
      <c r="O195" s="100">
        <f>N195/$D$195</f>
        <v>1.7241379310344827E-2</v>
      </c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5" customHeight="1">
      <c r="A196" s="78" t="s">
        <v>253</v>
      </c>
      <c r="B196" s="123"/>
      <c r="C196" s="124"/>
      <c r="D196" s="123"/>
      <c r="E196" s="124"/>
      <c r="F196" s="123"/>
      <c r="G196" s="124"/>
      <c r="H196" s="123"/>
      <c r="I196" s="124"/>
      <c r="J196" s="123"/>
      <c r="K196" s="124"/>
      <c r="L196" s="123"/>
      <c r="M196" s="124"/>
      <c r="N196" s="157"/>
      <c r="O196" s="60"/>
      <c r="P196" s="60"/>
      <c r="Q196" s="60"/>
      <c r="R196" s="60"/>
      <c r="S196" s="60"/>
      <c r="T196" s="60"/>
      <c r="U196" s="60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7" ht="1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2"/>
      <c r="L197" s="2"/>
      <c r="M197" s="2"/>
      <c r="N197" s="7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7" ht="15" customHeight="1" thickBot="1">
      <c r="A198" s="301" t="s">
        <v>238</v>
      </c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  <c r="N198" s="73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7" ht="30" customHeight="1" thickTop="1">
      <c r="A199" s="150"/>
      <c r="B199" s="442" t="s">
        <v>250</v>
      </c>
      <c r="C199" s="443"/>
      <c r="D199" s="443"/>
      <c r="E199" s="444"/>
      <c r="F199" s="445" t="s">
        <v>251</v>
      </c>
      <c r="G199" s="443"/>
      <c r="H199" s="443"/>
      <c r="I199" s="444"/>
      <c r="J199" s="446" t="s">
        <v>252</v>
      </c>
      <c r="K199" s="447"/>
      <c r="L199" s="447"/>
      <c r="M199" s="448"/>
      <c r="N199" s="7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7" ht="15" customHeight="1">
      <c r="A200" s="151"/>
      <c r="B200" s="376" t="s">
        <v>9</v>
      </c>
      <c r="C200" s="407"/>
      <c r="D200" s="322" t="s">
        <v>23</v>
      </c>
      <c r="E200" s="407"/>
      <c r="F200" s="322" t="s">
        <v>9</v>
      </c>
      <c r="G200" s="407"/>
      <c r="H200" s="322" t="s">
        <v>23</v>
      </c>
      <c r="I200" s="407"/>
      <c r="J200" s="322" t="s">
        <v>9</v>
      </c>
      <c r="K200" s="407"/>
      <c r="L200" s="375" t="s">
        <v>23</v>
      </c>
      <c r="M200" s="441"/>
      <c r="N200" s="7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7" ht="15" customHeight="1" thickBot="1">
      <c r="A201" s="173"/>
      <c r="B201" s="3" t="s">
        <v>1</v>
      </c>
      <c r="C201" s="4" t="s">
        <v>6</v>
      </c>
      <c r="D201" s="4" t="s">
        <v>1</v>
      </c>
      <c r="E201" s="4" t="s">
        <v>6</v>
      </c>
      <c r="F201" s="4" t="s">
        <v>1</v>
      </c>
      <c r="G201" s="4" t="s">
        <v>6</v>
      </c>
      <c r="H201" s="4" t="s">
        <v>1</v>
      </c>
      <c r="I201" s="4" t="s">
        <v>6</v>
      </c>
      <c r="J201" s="4" t="s">
        <v>1</v>
      </c>
      <c r="K201" s="4" t="s">
        <v>6</v>
      </c>
      <c r="L201" s="4" t="s">
        <v>1</v>
      </c>
      <c r="M201" s="97" t="s">
        <v>6</v>
      </c>
      <c r="N201" s="7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7" ht="15" customHeight="1" thickTop="1">
      <c r="A202" s="178" t="s">
        <v>63</v>
      </c>
      <c r="B202" s="6">
        <v>8</v>
      </c>
      <c r="C202" s="7">
        <v>0.5</v>
      </c>
      <c r="D202" s="8">
        <v>8</v>
      </c>
      <c r="E202" s="7">
        <v>0.5</v>
      </c>
      <c r="F202" s="8">
        <v>8</v>
      </c>
      <c r="G202" s="7">
        <v>0.5</v>
      </c>
      <c r="H202" s="8">
        <v>8</v>
      </c>
      <c r="I202" s="7">
        <v>0.5</v>
      </c>
      <c r="J202" s="8">
        <v>11</v>
      </c>
      <c r="K202" s="7">
        <v>0.6875</v>
      </c>
      <c r="L202" s="8">
        <v>5</v>
      </c>
      <c r="M202" s="98">
        <v>0.3125</v>
      </c>
      <c r="N202" s="7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7" ht="15" customHeight="1">
      <c r="A203" s="154" t="s">
        <v>64</v>
      </c>
      <c r="B203" s="10">
        <v>13</v>
      </c>
      <c r="C203" s="11">
        <v>0.3095</v>
      </c>
      <c r="D203" s="12">
        <v>29</v>
      </c>
      <c r="E203" s="11">
        <v>0.6905</v>
      </c>
      <c r="F203" s="12">
        <v>7</v>
      </c>
      <c r="G203" s="11">
        <v>0.16669999999999999</v>
      </c>
      <c r="H203" s="12">
        <v>35</v>
      </c>
      <c r="I203" s="11">
        <v>0.83330000000000004</v>
      </c>
      <c r="J203" s="12">
        <v>28</v>
      </c>
      <c r="K203" s="11">
        <v>0.66669999999999996</v>
      </c>
      <c r="L203" s="12">
        <v>14</v>
      </c>
      <c r="M203" s="99">
        <v>0.33329999999999999</v>
      </c>
      <c r="N203" s="7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7" ht="15" customHeight="1" thickBot="1">
      <c r="A204" s="155" t="s">
        <v>65</v>
      </c>
      <c r="B204" s="15">
        <f>SUM(B202:B203)</f>
        <v>21</v>
      </c>
      <c r="C204" s="105">
        <f>B204/$D$195</f>
        <v>0.36206896551724138</v>
      </c>
      <c r="D204" s="106">
        <f>SUM(D202:D203)</f>
        <v>37</v>
      </c>
      <c r="E204" s="105">
        <f>D204/$D$195</f>
        <v>0.63793103448275867</v>
      </c>
      <c r="F204" s="106">
        <f>SUM(F202:F203)</f>
        <v>15</v>
      </c>
      <c r="G204" s="105">
        <f>F204/$D$195</f>
        <v>0.25862068965517243</v>
      </c>
      <c r="H204" s="106">
        <f>SUM(H202:H203)</f>
        <v>43</v>
      </c>
      <c r="I204" s="105">
        <f>H204/$D$195</f>
        <v>0.74137931034482762</v>
      </c>
      <c r="J204" s="106">
        <f>SUM(J202:J203)</f>
        <v>39</v>
      </c>
      <c r="K204" s="105">
        <f>J204/$D$195</f>
        <v>0.67241379310344829</v>
      </c>
      <c r="L204" s="106">
        <f>SUM(L202:L203)</f>
        <v>19</v>
      </c>
      <c r="M204" s="100">
        <f>L204/$D$195</f>
        <v>0.32758620689655171</v>
      </c>
      <c r="N204" s="7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7" ht="15" customHeight="1">
      <c r="A205" s="78" t="s">
        <v>253</v>
      </c>
      <c r="B205" s="123"/>
      <c r="C205" s="124"/>
      <c r="D205" s="123"/>
      <c r="E205" s="124"/>
      <c r="F205" s="123"/>
      <c r="G205" s="124"/>
      <c r="H205" s="123"/>
      <c r="I205" s="124"/>
      <c r="J205" s="123"/>
      <c r="K205" s="124"/>
      <c r="L205" s="123"/>
      <c r="M205" s="124"/>
      <c r="N205" s="157"/>
      <c r="O205" s="60"/>
      <c r="P205" s="60"/>
      <c r="Q205" s="60"/>
      <c r="R205" s="60"/>
      <c r="S205" s="60"/>
      <c r="T205" s="60"/>
      <c r="U205" s="60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7" ht="24" customHeight="1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2"/>
      <c r="M206" s="2"/>
      <c r="N206" s="7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7" ht="15" customHeight="1" thickBot="1">
      <c r="A207" s="301" t="s">
        <v>239</v>
      </c>
      <c r="B207" s="301"/>
      <c r="C207" s="301"/>
      <c r="D207" s="301"/>
      <c r="E207" s="301"/>
      <c r="F207" s="301"/>
      <c r="G207" s="301"/>
      <c r="H207" s="301"/>
      <c r="I207" s="301"/>
      <c r="J207" s="301"/>
      <c r="K207" s="301"/>
      <c r="L207" s="2"/>
      <c r="M207" s="7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7" ht="15" customHeight="1" thickTop="1" thickBot="1">
      <c r="A208" s="255"/>
      <c r="B208" s="460" t="s">
        <v>188</v>
      </c>
      <c r="C208" s="460"/>
      <c r="D208" s="460"/>
      <c r="E208" s="460"/>
      <c r="F208" s="460"/>
      <c r="G208" s="460"/>
      <c r="H208" s="460"/>
      <c r="I208" s="460"/>
      <c r="J208" s="460"/>
      <c r="K208" s="461"/>
      <c r="L208" s="157"/>
      <c r="M208" s="157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7" ht="60" customHeight="1" thickTop="1" thickBot="1">
      <c r="A209" s="177"/>
      <c r="B209" s="456" t="s">
        <v>241</v>
      </c>
      <c r="C209" s="427"/>
      <c r="D209" s="426" t="s">
        <v>240</v>
      </c>
      <c r="E209" s="427"/>
      <c r="F209" s="426" t="s">
        <v>254</v>
      </c>
      <c r="G209" s="427"/>
      <c r="H209" s="426" t="s">
        <v>255</v>
      </c>
      <c r="I209" s="427"/>
      <c r="J209" s="458" t="s">
        <v>256</v>
      </c>
      <c r="K209" s="459"/>
      <c r="L209" s="157"/>
      <c r="M209" s="157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7" ht="15" customHeight="1" thickTop="1" thickBot="1">
      <c r="A210" s="259"/>
      <c r="B210" s="258" t="s">
        <v>12</v>
      </c>
      <c r="C210" s="249" t="s">
        <v>13</v>
      </c>
      <c r="D210" s="249" t="s">
        <v>12</v>
      </c>
      <c r="E210" s="249" t="s">
        <v>13</v>
      </c>
      <c r="F210" s="249" t="s">
        <v>12</v>
      </c>
      <c r="G210" s="249" t="s">
        <v>13</v>
      </c>
      <c r="H210" s="249" t="s">
        <v>12</v>
      </c>
      <c r="I210" s="249" t="s">
        <v>13</v>
      </c>
      <c r="J210" s="249" t="s">
        <v>12</v>
      </c>
      <c r="K210" s="256" t="s">
        <v>13</v>
      </c>
      <c r="L210" s="157"/>
      <c r="M210" s="157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7" ht="15" customHeight="1" thickTop="1">
      <c r="A211" s="257" t="s">
        <v>63</v>
      </c>
      <c r="B211" s="250">
        <v>4.93</v>
      </c>
      <c r="C211" s="251">
        <v>1.67</v>
      </c>
      <c r="D211" s="251">
        <v>4.53</v>
      </c>
      <c r="E211" s="251">
        <v>1.68</v>
      </c>
      <c r="F211" s="251">
        <v>5</v>
      </c>
      <c r="G211" s="251" t="s">
        <v>279</v>
      </c>
      <c r="H211" s="251">
        <v>5</v>
      </c>
      <c r="I211" s="251" t="s">
        <v>279</v>
      </c>
      <c r="J211" s="251">
        <v>4</v>
      </c>
      <c r="K211" s="252" t="s">
        <v>279</v>
      </c>
      <c r="L211" s="131"/>
      <c r="M211" s="157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7" ht="15" customHeight="1">
      <c r="A212" s="257" t="s">
        <v>64</v>
      </c>
      <c r="B212" s="253">
        <v>5.27</v>
      </c>
      <c r="C212" s="39">
        <v>1.64</v>
      </c>
      <c r="D212" s="39">
        <v>4.33</v>
      </c>
      <c r="E212" s="39">
        <v>1.85</v>
      </c>
      <c r="F212" s="39">
        <v>4.6100000000000003</v>
      </c>
      <c r="G212" s="39">
        <v>1.94</v>
      </c>
      <c r="H212" s="39">
        <v>4.78</v>
      </c>
      <c r="I212" s="39">
        <v>1.9</v>
      </c>
      <c r="J212" s="39">
        <v>4</v>
      </c>
      <c r="K212" s="149">
        <v>1.88</v>
      </c>
      <c r="L212" s="157"/>
      <c r="M212" s="157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7" ht="15" customHeight="1" thickBot="1">
      <c r="A213" s="175" t="s">
        <v>65</v>
      </c>
      <c r="B213" s="254">
        <v>5.19</v>
      </c>
      <c r="C213" s="243">
        <v>1.64</v>
      </c>
      <c r="D213" s="243">
        <v>4.38</v>
      </c>
      <c r="E213" s="243">
        <v>1.8</v>
      </c>
      <c r="F213" s="243">
        <v>4.63</v>
      </c>
      <c r="G213" s="243">
        <v>1.89</v>
      </c>
      <c r="H213" s="243">
        <v>4.79</v>
      </c>
      <c r="I213" s="243">
        <v>1.84</v>
      </c>
      <c r="J213" s="243">
        <v>4</v>
      </c>
      <c r="K213" s="244">
        <v>1.83</v>
      </c>
      <c r="L213" s="157"/>
      <c r="M213" s="157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7" ht="15" customHeight="1" thickTop="1">
      <c r="A214" s="133" t="s">
        <v>257</v>
      </c>
      <c r="B214" s="123"/>
      <c r="C214" s="123"/>
      <c r="D214" s="123"/>
      <c r="E214" s="123"/>
      <c r="F214" s="123"/>
      <c r="G214" s="123"/>
      <c r="H214" s="123"/>
      <c r="I214" s="123"/>
      <c r="J214" s="123"/>
      <c r="K214" s="60"/>
      <c r="L214" s="60"/>
      <c r="M214" s="157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7" ht="15" customHeight="1">
      <c r="A215" s="55"/>
      <c r="B215" s="18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"/>
      <c r="N215" s="2"/>
      <c r="O215" s="7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7" ht="15" customHeight="1" thickBot="1">
      <c r="A216" s="345" t="s">
        <v>189</v>
      </c>
      <c r="B216" s="301"/>
      <c r="C216" s="301"/>
      <c r="D216" s="301"/>
      <c r="E216" s="301"/>
      <c r="F216" s="301"/>
      <c r="G216" s="301"/>
      <c r="H216" s="301"/>
      <c r="I216" s="301"/>
      <c r="J216" s="301"/>
      <c r="K216" s="301"/>
      <c r="L216" s="19"/>
      <c r="M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7" ht="15" customHeight="1" thickTop="1">
      <c r="A217" s="394"/>
      <c r="B217" s="303" t="s">
        <v>190</v>
      </c>
      <c r="C217" s="303"/>
      <c r="D217" s="303"/>
      <c r="E217" s="303"/>
      <c r="F217" s="303"/>
      <c r="G217" s="303"/>
      <c r="H217" s="303"/>
      <c r="I217" s="303"/>
      <c r="J217" s="303"/>
      <c r="K217" s="327"/>
      <c r="L217" s="19"/>
      <c r="M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7" ht="15" customHeight="1">
      <c r="A218" s="395"/>
      <c r="B218" s="325" t="s">
        <v>191</v>
      </c>
      <c r="C218" s="307"/>
      <c r="D218" s="307" t="s">
        <v>192</v>
      </c>
      <c r="E218" s="307"/>
      <c r="F218" s="315" t="s">
        <v>193</v>
      </c>
      <c r="G218" s="325"/>
      <c r="H218" s="307" t="s">
        <v>194</v>
      </c>
      <c r="I218" s="307"/>
      <c r="J218" s="307" t="s">
        <v>195</v>
      </c>
      <c r="K218" s="330"/>
      <c r="L218" s="19"/>
      <c r="M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7" ht="15" customHeight="1" thickBot="1">
      <c r="A219" s="396"/>
      <c r="B219" s="120" t="s">
        <v>1</v>
      </c>
      <c r="C219" s="4" t="s">
        <v>6</v>
      </c>
      <c r="D219" s="4" t="s">
        <v>1</v>
      </c>
      <c r="E219" s="4" t="s">
        <v>6</v>
      </c>
      <c r="F219" s="4" t="s">
        <v>1</v>
      </c>
      <c r="G219" s="4" t="s">
        <v>6</v>
      </c>
      <c r="H219" s="4" t="s">
        <v>1</v>
      </c>
      <c r="I219" s="4" t="s">
        <v>6</v>
      </c>
      <c r="J219" s="4" t="s">
        <v>1</v>
      </c>
      <c r="K219" s="5" t="s">
        <v>6</v>
      </c>
      <c r="L219" s="19"/>
      <c r="M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7" ht="15" customHeight="1" thickTop="1">
      <c r="A220" s="159" t="s">
        <v>63</v>
      </c>
      <c r="B220" s="121">
        <v>8</v>
      </c>
      <c r="C220" s="7">
        <v>0.47060000000000002</v>
      </c>
      <c r="D220" s="8">
        <v>0</v>
      </c>
      <c r="E220" s="7">
        <v>0</v>
      </c>
      <c r="F220" s="8">
        <v>7</v>
      </c>
      <c r="G220" s="7">
        <v>0.4118</v>
      </c>
      <c r="H220" s="8">
        <v>2</v>
      </c>
      <c r="I220" s="7">
        <v>0.1176</v>
      </c>
      <c r="J220" s="8">
        <v>0</v>
      </c>
      <c r="K220" s="9">
        <v>0</v>
      </c>
      <c r="L220" s="19"/>
      <c r="M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7" ht="15" customHeight="1">
      <c r="A221" s="160" t="s">
        <v>64</v>
      </c>
      <c r="B221" s="122">
        <v>32</v>
      </c>
      <c r="C221" s="11">
        <v>0.65310000000000001</v>
      </c>
      <c r="D221" s="12">
        <v>2</v>
      </c>
      <c r="E221" s="11">
        <v>4.0800000000000003E-2</v>
      </c>
      <c r="F221" s="12">
        <v>12</v>
      </c>
      <c r="G221" s="11">
        <v>0.24490000000000001</v>
      </c>
      <c r="H221" s="12">
        <v>3</v>
      </c>
      <c r="I221" s="11">
        <v>6.1199999999999997E-2</v>
      </c>
      <c r="J221" s="12">
        <v>0</v>
      </c>
      <c r="K221" s="14">
        <v>0</v>
      </c>
      <c r="L221" s="19"/>
      <c r="M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7" ht="15" customHeight="1" thickBot="1">
      <c r="A222" s="161" t="s">
        <v>65</v>
      </c>
      <c r="B222" s="104">
        <f>SUM(B220:B221)</f>
        <v>40</v>
      </c>
      <c r="C222" s="105">
        <f>B222/$B$17</f>
        <v>0.60606060606060608</v>
      </c>
      <c r="D222" s="106">
        <f>SUM(D220:D221)</f>
        <v>2</v>
      </c>
      <c r="E222" s="105">
        <f>D222/$B$17</f>
        <v>3.0303030303030304E-2</v>
      </c>
      <c r="F222" s="106">
        <f>SUM(F220:F221)</f>
        <v>19</v>
      </c>
      <c r="G222" s="105">
        <f>F222/$B$17</f>
        <v>0.2878787878787879</v>
      </c>
      <c r="H222" s="106">
        <f>SUM(H220:H221)</f>
        <v>5</v>
      </c>
      <c r="I222" s="105">
        <f>H222/$B$17</f>
        <v>7.575757575757576E-2</v>
      </c>
      <c r="J222" s="106">
        <f>SUM(J220:J221)</f>
        <v>0</v>
      </c>
      <c r="K222" s="105">
        <f>J222/$B$17</f>
        <v>0</v>
      </c>
      <c r="L222" s="158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5" customHeight="1" thickTop="1">
      <c r="A223" s="55"/>
      <c r="B223" s="55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7" ht="15" customHeight="1">
      <c r="A224" s="43" t="s">
        <v>200</v>
      </c>
      <c r="B224" s="18"/>
      <c r="C224" s="19"/>
      <c r="D224" s="19"/>
      <c r="E224" s="19"/>
      <c r="F224" s="19"/>
      <c r="G224" s="19"/>
      <c r="H224" s="1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54" ht="15" customHeight="1" thickBot="1">
      <c r="A225" s="393" t="s">
        <v>196</v>
      </c>
      <c r="B225" s="393"/>
      <c r="C225" s="393"/>
      <c r="D225" s="393"/>
      <c r="E225" s="393"/>
      <c r="F225" s="19"/>
      <c r="G225" s="19"/>
      <c r="H225" s="1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54" ht="15" customHeight="1" thickTop="1">
      <c r="A226" s="397"/>
      <c r="B226" s="334" t="s">
        <v>197</v>
      </c>
      <c r="C226" s="335"/>
      <c r="D226" s="335"/>
      <c r="E226" s="336"/>
      <c r="F226" s="19"/>
      <c r="G226" s="19"/>
      <c r="H226" s="1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54" ht="15" customHeight="1">
      <c r="A227" s="398"/>
      <c r="B227" s="403" t="s">
        <v>198</v>
      </c>
      <c r="C227" s="337"/>
      <c r="D227" s="337" t="s">
        <v>199</v>
      </c>
      <c r="E227" s="338"/>
      <c r="F227" s="19"/>
      <c r="G227" s="19"/>
      <c r="H227" s="1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54" ht="15" customHeight="1" thickBot="1">
      <c r="A228" s="399"/>
      <c r="B228" s="46" t="s">
        <v>1</v>
      </c>
      <c r="C228" s="47" t="s">
        <v>6</v>
      </c>
      <c r="D228" s="47" t="s">
        <v>1</v>
      </c>
      <c r="E228" s="162" t="s">
        <v>6</v>
      </c>
      <c r="F228" s="19"/>
      <c r="G228" s="19"/>
      <c r="H228" s="1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54" ht="15" customHeight="1" thickTop="1">
      <c r="A229" s="163" t="s">
        <v>63</v>
      </c>
      <c r="B229" s="49">
        <v>0</v>
      </c>
      <c r="C229" s="50">
        <v>0</v>
      </c>
      <c r="D229" s="51">
        <v>0</v>
      </c>
      <c r="E229" s="164">
        <v>0</v>
      </c>
      <c r="F229" s="19"/>
      <c r="G229" s="19"/>
      <c r="H229" s="1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5" customHeight="1">
      <c r="A230" s="165" t="s">
        <v>64</v>
      </c>
      <c r="B230" s="56">
        <v>2</v>
      </c>
      <c r="C230" s="57">
        <v>1</v>
      </c>
      <c r="D230" s="58">
        <v>0</v>
      </c>
      <c r="E230" s="166">
        <v>0</v>
      </c>
      <c r="F230" s="19"/>
      <c r="G230" s="19"/>
      <c r="H230" s="19"/>
      <c r="I230" s="2"/>
      <c r="J230" s="2"/>
      <c r="K230" s="2"/>
      <c r="L230" s="2"/>
      <c r="M230" s="2"/>
      <c r="N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5" customHeight="1" thickBot="1">
      <c r="A231" s="167" t="s">
        <v>65</v>
      </c>
      <c r="B231" s="168">
        <f>SUM(B229:B230)</f>
        <v>2</v>
      </c>
      <c r="C231" s="169">
        <f>B231/D222</f>
        <v>1</v>
      </c>
      <c r="D231" s="170">
        <f>SUM(D229:D230)</f>
        <v>0</v>
      </c>
      <c r="E231" s="141">
        <f>D231/$B$17</f>
        <v>0</v>
      </c>
      <c r="F231" s="19"/>
      <c r="G231" s="19"/>
      <c r="H231" s="19"/>
      <c r="I231" s="2"/>
      <c r="J231" s="2"/>
      <c r="K231" s="2"/>
      <c r="L231" s="2"/>
      <c r="M231" s="2"/>
      <c r="N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54" ht="15" customHeight="1" thickTop="1">
      <c r="A232" s="18"/>
      <c r="B232" s="18"/>
      <c r="C232" s="19"/>
      <c r="D232" s="19"/>
      <c r="E232" s="19"/>
      <c r="F232" s="19"/>
      <c r="G232" s="19"/>
      <c r="H232" s="19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54" ht="15" customHeight="1">
      <c r="A233" s="18"/>
      <c r="B233" s="18"/>
      <c r="C233" s="19"/>
      <c r="D233" s="19"/>
      <c r="E233" s="19"/>
      <c r="F233" s="19"/>
      <c r="G233" s="19"/>
      <c r="H233" s="19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54" ht="15" customHeight="1" thickBot="1">
      <c r="A234" s="393" t="s">
        <v>201</v>
      </c>
      <c r="B234" s="393"/>
      <c r="C234" s="393"/>
      <c r="D234" s="393"/>
      <c r="E234" s="393"/>
      <c r="F234" s="393"/>
      <c r="G234" s="393"/>
      <c r="H234" s="19"/>
      <c r="J234" s="2"/>
      <c r="K234" s="2"/>
      <c r="L234" s="2"/>
      <c r="M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54" ht="15" customHeight="1" thickTop="1">
      <c r="A235" s="397"/>
      <c r="B235" s="400" t="s">
        <v>258</v>
      </c>
      <c r="C235" s="401"/>
      <c r="D235" s="401"/>
      <c r="E235" s="401"/>
      <c r="F235" s="401"/>
      <c r="G235" s="402"/>
      <c r="H235" s="19"/>
      <c r="J235" s="2"/>
      <c r="K235" s="2"/>
      <c r="L235" s="2"/>
      <c r="M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54" ht="15" customHeight="1">
      <c r="A236" s="398"/>
      <c r="B236" s="403" t="s">
        <v>159</v>
      </c>
      <c r="C236" s="337"/>
      <c r="D236" s="337" t="s">
        <v>160</v>
      </c>
      <c r="E236" s="337"/>
      <c r="F236" s="424" t="s">
        <v>203</v>
      </c>
      <c r="G236" s="425"/>
      <c r="H236" s="19"/>
      <c r="J236" s="2"/>
      <c r="K236" s="2"/>
      <c r="L236" s="2"/>
      <c r="M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54" ht="15" customHeight="1" thickBot="1">
      <c r="A237" s="399"/>
      <c r="B237" s="46" t="s">
        <v>1</v>
      </c>
      <c r="C237" s="47" t="s">
        <v>6</v>
      </c>
      <c r="D237" s="47" t="s">
        <v>1</v>
      </c>
      <c r="E237" s="47" t="s">
        <v>6</v>
      </c>
      <c r="F237" s="47" t="s">
        <v>1</v>
      </c>
      <c r="G237" s="162" t="s">
        <v>6</v>
      </c>
      <c r="H237" s="19"/>
      <c r="J237" s="2"/>
      <c r="K237" s="2"/>
      <c r="L237" s="2"/>
      <c r="M237" s="2"/>
    </row>
    <row r="238" spans="1:54" ht="15" customHeight="1" thickTop="1">
      <c r="A238" s="163" t="s">
        <v>63</v>
      </c>
      <c r="B238" s="49">
        <v>0</v>
      </c>
      <c r="C238" s="50">
        <v>0</v>
      </c>
      <c r="D238" s="51">
        <v>0</v>
      </c>
      <c r="E238" s="50">
        <v>0</v>
      </c>
      <c r="F238" s="51">
        <v>7</v>
      </c>
      <c r="G238" s="164">
        <v>1</v>
      </c>
      <c r="H238" s="19"/>
      <c r="I238" s="2"/>
      <c r="J238" s="2"/>
      <c r="K238" s="2"/>
      <c r="L238" s="2"/>
      <c r="M238" s="2"/>
    </row>
    <row r="239" spans="1:54" ht="15" customHeight="1">
      <c r="A239" s="165" t="s">
        <v>64</v>
      </c>
      <c r="B239" s="56">
        <v>0</v>
      </c>
      <c r="C239" s="57">
        <v>0</v>
      </c>
      <c r="D239" s="58">
        <v>1</v>
      </c>
      <c r="E239" s="57">
        <v>8.3299999999999999E-2</v>
      </c>
      <c r="F239" s="58">
        <v>11</v>
      </c>
      <c r="G239" s="166">
        <v>0.91669999999999996</v>
      </c>
      <c r="H239" s="19"/>
      <c r="I239" s="19"/>
      <c r="J239" s="1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54" ht="15" customHeight="1" thickBot="1">
      <c r="A240" s="167" t="s">
        <v>65</v>
      </c>
      <c r="B240" s="168">
        <f>SUM(B238:B239)</f>
        <v>0</v>
      </c>
      <c r="C240" s="169">
        <f>B240/$F$222</f>
        <v>0</v>
      </c>
      <c r="D240" s="170">
        <f>SUM(D238:D239)</f>
        <v>1</v>
      </c>
      <c r="E240" s="169">
        <f>D240/$F$222</f>
        <v>5.2631578947368418E-2</v>
      </c>
      <c r="F240" s="170">
        <f>SUM(F238:F239)</f>
        <v>18</v>
      </c>
      <c r="G240" s="141">
        <f>F240/$F$222</f>
        <v>0.94736842105263153</v>
      </c>
      <c r="H240" s="19"/>
      <c r="I240" s="19"/>
      <c r="J240" s="19"/>
      <c r="K240" s="19"/>
      <c r="L240" s="19"/>
      <c r="M240" s="2"/>
      <c r="N240" s="2"/>
      <c r="O240" s="2"/>
      <c r="P240" s="2"/>
      <c r="Q240" s="2"/>
      <c r="R240" s="2"/>
      <c r="S240" s="2"/>
      <c r="T240" s="2"/>
      <c r="U240" s="2"/>
    </row>
    <row r="241" spans="1:60" ht="15" customHeight="1" thickTop="1">
      <c r="A241" s="137" t="s">
        <v>259</v>
      </c>
      <c r="B241" s="55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60"/>
      <c r="N241" s="60"/>
      <c r="O241" s="60"/>
      <c r="P241" s="60"/>
      <c r="Q241" s="60"/>
      <c r="R241" s="60"/>
      <c r="S241" s="60"/>
      <c r="T241" s="60"/>
      <c r="U241" s="60"/>
      <c r="V241" s="148"/>
      <c r="W241" s="148"/>
    </row>
    <row r="242" spans="1:60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60" ht="15" customHeight="1" thickBot="1">
      <c r="A243" s="301" t="s">
        <v>41</v>
      </c>
      <c r="B243" s="301"/>
      <c r="C243" s="301"/>
      <c r="D243" s="301"/>
      <c r="E243" s="301"/>
      <c r="F243" s="301"/>
      <c r="G243" s="301"/>
      <c r="H243" s="301"/>
      <c r="I243" s="301"/>
      <c r="J243" s="301"/>
      <c r="K243" s="301"/>
      <c r="L243" s="301"/>
      <c r="M243" s="301"/>
      <c r="N243" s="301"/>
      <c r="O243" s="301"/>
      <c r="P243" s="301"/>
      <c r="Q243" s="301"/>
      <c r="R243" s="301"/>
      <c r="S243" s="301"/>
      <c r="T243" s="301"/>
      <c r="U243" s="301"/>
      <c r="V243" s="301"/>
      <c r="W243" s="301"/>
      <c r="X243" s="301"/>
      <c r="Y243" s="301"/>
      <c r="Z243" s="301"/>
      <c r="AA243" s="301"/>
      <c r="AB243" s="301"/>
      <c r="AC243" s="301"/>
      <c r="AD243" s="148"/>
      <c r="AE243" s="148"/>
      <c r="AF243" s="148"/>
      <c r="AG243" s="148"/>
    </row>
    <row r="244" spans="1:60" ht="15" customHeight="1" thickTop="1">
      <c r="A244" s="352" t="s">
        <v>188</v>
      </c>
      <c r="B244" s="352"/>
      <c r="C244" s="352"/>
      <c r="D244" s="352"/>
      <c r="E244" s="352"/>
      <c r="F244" s="352"/>
      <c r="G244" s="352"/>
      <c r="H244" s="352"/>
      <c r="I244" s="352"/>
      <c r="J244" s="352"/>
      <c r="K244" s="352"/>
      <c r="L244" s="352"/>
      <c r="M244" s="352"/>
      <c r="N244" s="352"/>
      <c r="O244" s="352"/>
      <c r="P244" s="352"/>
      <c r="Q244" s="352"/>
      <c r="R244" s="352"/>
      <c r="S244" s="352"/>
      <c r="T244" s="352"/>
      <c r="U244" s="352"/>
      <c r="V244" s="352"/>
      <c r="W244" s="352"/>
      <c r="X244" s="352"/>
      <c r="Y244" s="352"/>
      <c r="Z244" s="352"/>
      <c r="AA244" s="352"/>
      <c r="AB244" s="352"/>
      <c r="AC244" s="353"/>
      <c r="AD244" s="148"/>
      <c r="AE244" s="148"/>
      <c r="AF244" s="148"/>
      <c r="AG244" s="148"/>
    </row>
    <row r="245" spans="1:60" ht="60" customHeight="1">
      <c r="A245" s="339"/>
      <c r="B245" s="390" t="s">
        <v>141</v>
      </c>
      <c r="C245" s="388"/>
      <c r="D245" s="388" t="s">
        <v>142</v>
      </c>
      <c r="E245" s="388"/>
      <c r="F245" s="391" t="s">
        <v>143</v>
      </c>
      <c r="G245" s="392"/>
      <c r="H245" s="388" t="s">
        <v>144</v>
      </c>
      <c r="I245" s="388"/>
      <c r="J245" s="388" t="s">
        <v>145</v>
      </c>
      <c r="K245" s="388"/>
      <c r="L245" s="391" t="s">
        <v>146</v>
      </c>
      <c r="M245" s="392"/>
      <c r="N245" s="388" t="s">
        <v>42</v>
      </c>
      <c r="O245" s="388"/>
      <c r="P245" s="388" t="s">
        <v>147</v>
      </c>
      <c r="Q245" s="388"/>
      <c r="R245" s="388" t="s">
        <v>148</v>
      </c>
      <c r="S245" s="388"/>
      <c r="T245" s="388" t="s">
        <v>149</v>
      </c>
      <c r="U245" s="388"/>
      <c r="V245" s="315" t="s">
        <v>150</v>
      </c>
      <c r="W245" s="325"/>
      <c r="X245" s="315" t="s">
        <v>151</v>
      </c>
      <c r="Y245" s="325"/>
      <c r="Z245" s="315" t="s">
        <v>21</v>
      </c>
      <c r="AA245" s="325"/>
      <c r="AB245" s="315" t="s">
        <v>152</v>
      </c>
      <c r="AC245" s="328"/>
      <c r="AD245" s="148"/>
      <c r="AE245" s="148"/>
      <c r="AF245" s="148"/>
      <c r="AG245" s="148"/>
    </row>
    <row r="246" spans="1:60" ht="15" customHeight="1" thickBot="1">
      <c r="A246" s="340"/>
      <c r="B246" s="276" t="s">
        <v>12</v>
      </c>
      <c r="C246" s="277" t="s">
        <v>13</v>
      </c>
      <c r="D246" s="277" t="s">
        <v>12</v>
      </c>
      <c r="E246" s="277" t="s">
        <v>13</v>
      </c>
      <c r="F246" s="277" t="s">
        <v>12</v>
      </c>
      <c r="G246" s="277" t="s">
        <v>13</v>
      </c>
      <c r="H246" s="277" t="s">
        <v>12</v>
      </c>
      <c r="I246" s="277" t="s">
        <v>13</v>
      </c>
      <c r="J246" s="277" t="s">
        <v>12</v>
      </c>
      <c r="K246" s="277" t="s">
        <v>13</v>
      </c>
      <c r="L246" s="277" t="s">
        <v>12</v>
      </c>
      <c r="M246" s="277" t="s">
        <v>13</v>
      </c>
      <c r="N246" s="277" t="s">
        <v>12</v>
      </c>
      <c r="O246" s="277" t="s">
        <v>13</v>
      </c>
      <c r="P246" s="277" t="s">
        <v>12</v>
      </c>
      <c r="Q246" s="277" t="s">
        <v>13</v>
      </c>
      <c r="R246" s="277" t="s">
        <v>12</v>
      </c>
      <c r="S246" s="277" t="s">
        <v>13</v>
      </c>
      <c r="T246" s="277" t="s">
        <v>12</v>
      </c>
      <c r="U246" s="277" t="s">
        <v>13</v>
      </c>
      <c r="V246" s="4" t="s">
        <v>12</v>
      </c>
      <c r="W246" s="4" t="s">
        <v>13</v>
      </c>
      <c r="X246" s="4" t="s">
        <v>12</v>
      </c>
      <c r="Y246" s="4" t="s">
        <v>13</v>
      </c>
      <c r="Z246" s="4" t="s">
        <v>12</v>
      </c>
      <c r="AA246" s="4" t="s">
        <v>13</v>
      </c>
      <c r="AB246" s="4" t="s">
        <v>12</v>
      </c>
      <c r="AC246" s="5" t="s">
        <v>13</v>
      </c>
      <c r="AD246" s="60"/>
      <c r="AE246" s="60"/>
      <c r="AF246" s="60"/>
      <c r="AG246" s="60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60" ht="15" customHeight="1" thickTop="1">
      <c r="A247" s="278" t="s">
        <v>63</v>
      </c>
      <c r="B247" s="279">
        <v>4.88</v>
      </c>
      <c r="C247" s="280">
        <v>1.22</v>
      </c>
      <c r="D247" s="280">
        <v>5.47</v>
      </c>
      <c r="E247" s="280">
        <v>1.01</v>
      </c>
      <c r="F247" s="280">
        <v>5.12</v>
      </c>
      <c r="G247" s="280">
        <v>0.93</v>
      </c>
      <c r="H247" s="280">
        <v>5.53</v>
      </c>
      <c r="I247" s="280">
        <v>0.87</v>
      </c>
      <c r="J247" s="280">
        <v>5.76</v>
      </c>
      <c r="K247" s="280">
        <v>0.66</v>
      </c>
      <c r="L247" s="280">
        <v>5.35</v>
      </c>
      <c r="M247" s="280">
        <v>0.86</v>
      </c>
      <c r="N247" s="280">
        <v>5.47</v>
      </c>
      <c r="O247" s="280">
        <v>0.94</v>
      </c>
      <c r="P247" s="280">
        <v>5.94</v>
      </c>
      <c r="Q247" s="280">
        <v>0.66</v>
      </c>
      <c r="R247" s="280">
        <v>5</v>
      </c>
      <c r="S247" s="280">
        <v>1.17</v>
      </c>
      <c r="T247" s="280">
        <v>5</v>
      </c>
      <c r="U247" s="280">
        <v>1.06</v>
      </c>
      <c r="V247" s="37">
        <v>4.18</v>
      </c>
      <c r="W247" s="37">
        <v>1.24</v>
      </c>
      <c r="X247" s="37">
        <v>3.56</v>
      </c>
      <c r="Y247" s="37">
        <v>2.13</v>
      </c>
      <c r="Z247" s="37">
        <v>4.87</v>
      </c>
      <c r="AA247" s="37">
        <v>1.41</v>
      </c>
      <c r="AB247" s="37">
        <v>4.5599999999999996</v>
      </c>
      <c r="AC247" s="24">
        <v>1.31</v>
      </c>
      <c r="AD247" s="60"/>
      <c r="AE247" s="60"/>
      <c r="AF247" s="60"/>
      <c r="AG247" s="60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5" customHeight="1">
      <c r="A248" s="281" t="s">
        <v>64</v>
      </c>
      <c r="B248" s="282">
        <v>4.0999999999999996</v>
      </c>
      <c r="C248" s="283">
        <v>1.81</v>
      </c>
      <c r="D248" s="283">
        <v>5.04</v>
      </c>
      <c r="E248" s="283">
        <v>1.49</v>
      </c>
      <c r="F248" s="283">
        <v>5.27</v>
      </c>
      <c r="G248" s="283">
        <v>1.63</v>
      </c>
      <c r="H248" s="283">
        <v>5.31</v>
      </c>
      <c r="I248" s="283">
        <v>1.42</v>
      </c>
      <c r="J248" s="283">
        <v>5.59</v>
      </c>
      <c r="K248" s="283">
        <v>1.35</v>
      </c>
      <c r="L248" s="283">
        <v>4.8</v>
      </c>
      <c r="M248" s="283">
        <v>1.34</v>
      </c>
      <c r="N248" s="283">
        <v>5.31</v>
      </c>
      <c r="O248" s="283">
        <v>1.28</v>
      </c>
      <c r="P248" s="283">
        <v>5.73</v>
      </c>
      <c r="Q248" s="283">
        <v>1.35</v>
      </c>
      <c r="R248" s="283">
        <v>4.45</v>
      </c>
      <c r="S248" s="283">
        <v>1.43</v>
      </c>
      <c r="T248" s="283">
        <v>4.0199999999999996</v>
      </c>
      <c r="U248" s="283">
        <v>1.82</v>
      </c>
      <c r="V248" s="39">
        <v>3.98</v>
      </c>
      <c r="W248" s="39">
        <v>1.61</v>
      </c>
      <c r="X248" s="39">
        <v>4.4400000000000004</v>
      </c>
      <c r="Y248" s="39">
        <v>1.89</v>
      </c>
      <c r="Z248" s="39">
        <v>4.3899999999999997</v>
      </c>
      <c r="AA248" s="39">
        <v>1.71</v>
      </c>
      <c r="AB248" s="39">
        <v>4.1399999999999997</v>
      </c>
      <c r="AC248" s="25">
        <v>1.87</v>
      </c>
      <c r="AD248" s="60"/>
      <c r="AE248" s="60"/>
      <c r="AF248" s="60"/>
      <c r="AG248" s="60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5" customHeight="1" thickBot="1">
      <c r="A249" s="284" t="s">
        <v>65</v>
      </c>
      <c r="B249" s="285">
        <v>4.3</v>
      </c>
      <c r="C249" s="286">
        <v>1.7</v>
      </c>
      <c r="D249" s="286">
        <v>5.15</v>
      </c>
      <c r="E249" s="286">
        <v>1.38</v>
      </c>
      <c r="F249" s="286">
        <v>5.23</v>
      </c>
      <c r="G249" s="286">
        <v>1.48</v>
      </c>
      <c r="H249" s="286">
        <v>5.36</v>
      </c>
      <c r="I249" s="286">
        <v>1.3</v>
      </c>
      <c r="J249" s="286">
        <v>5.64</v>
      </c>
      <c r="K249" s="286">
        <v>1.21</v>
      </c>
      <c r="L249" s="286">
        <v>4.9400000000000004</v>
      </c>
      <c r="M249" s="286">
        <v>1.25</v>
      </c>
      <c r="N249" s="286">
        <v>5.35</v>
      </c>
      <c r="O249" s="286">
        <v>1.2</v>
      </c>
      <c r="P249" s="286">
        <v>5.79</v>
      </c>
      <c r="Q249" s="286">
        <v>1.21</v>
      </c>
      <c r="R249" s="286">
        <v>4.59</v>
      </c>
      <c r="S249" s="286">
        <v>1.38</v>
      </c>
      <c r="T249" s="286">
        <v>4.2699999999999996</v>
      </c>
      <c r="U249" s="286">
        <v>1.71</v>
      </c>
      <c r="V249" s="41">
        <v>4.03</v>
      </c>
      <c r="W249" s="41">
        <v>1.52</v>
      </c>
      <c r="X249" s="41">
        <v>4.1500000000000004</v>
      </c>
      <c r="Y249" s="41">
        <v>1.97</v>
      </c>
      <c r="Z249" s="41">
        <v>4.5</v>
      </c>
      <c r="AA249" s="41">
        <v>1.64</v>
      </c>
      <c r="AB249" s="41">
        <v>4.25</v>
      </c>
      <c r="AC249" s="26">
        <v>1.75</v>
      </c>
      <c r="AD249" s="60"/>
      <c r="AE249" s="60"/>
      <c r="AF249" s="60"/>
      <c r="AG249" s="60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5" customHeight="1" thickTop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148"/>
      <c r="AE250" s="148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60" ht="1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148"/>
      <c r="W251" s="148"/>
      <c r="X251" s="148"/>
      <c r="Y251" s="148"/>
      <c r="Z251" s="148"/>
      <c r="AA251" s="148"/>
      <c r="AB251" s="148"/>
      <c r="AC251" s="148"/>
      <c r="AD251" s="148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60" ht="15" customHeight="1" thickBot="1">
      <c r="A252" s="423" t="s">
        <v>204</v>
      </c>
      <c r="B252" s="423"/>
      <c r="C252" s="423"/>
      <c r="D252" s="423"/>
      <c r="E252" s="423"/>
      <c r="F252" s="423"/>
      <c r="G252" s="423"/>
      <c r="H252" s="423"/>
      <c r="I252" s="423"/>
      <c r="J252" s="423"/>
      <c r="K252" s="423"/>
      <c r="L252" s="2"/>
      <c r="M252" s="2"/>
      <c r="N252" s="2"/>
      <c r="O252" s="60"/>
      <c r="P252" s="60"/>
      <c r="Q252" s="60"/>
      <c r="R252" s="60"/>
      <c r="S252" s="60"/>
      <c r="T252" s="60"/>
      <c r="U252" s="60"/>
      <c r="V252" s="148"/>
      <c r="W252" s="148"/>
      <c r="X252" s="148"/>
      <c r="Y252" s="148"/>
      <c r="Z252" s="148"/>
      <c r="AA252" s="148"/>
      <c r="AB252" s="148"/>
      <c r="AC252" s="148"/>
      <c r="AD252" s="60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60" ht="15" customHeight="1" thickTop="1">
      <c r="A253" s="408"/>
      <c r="B253" s="404" t="s">
        <v>205</v>
      </c>
      <c r="C253" s="405"/>
      <c r="D253" s="405"/>
      <c r="E253" s="405"/>
      <c r="F253" s="405"/>
      <c r="G253" s="405"/>
      <c r="H253" s="405"/>
      <c r="I253" s="405"/>
      <c r="J253" s="405"/>
      <c r="K253" s="406"/>
      <c r="L253" s="2"/>
      <c r="M253" s="2"/>
      <c r="N253" s="2"/>
      <c r="O253" s="2"/>
      <c r="P253" s="2"/>
      <c r="Q253" s="2"/>
      <c r="R253" s="2"/>
      <c r="S253" s="2"/>
      <c r="T253" s="2"/>
      <c r="U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60" ht="30" customHeight="1">
      <c r="A254" s="409"/>
      <c r="B254" s="403" t="s">
        <v>206</v>
      </c>
      <c r="C254" s="337"/>
      <c r="D254" s="337" t="s">
        <v>207</v>
      </c>
      <c r="E254" s="337"/>
      <c r="F254" s="424" t="s">
        <v>208</v>
      </c>
      <c r="G254" s="430"/>
      <c r="H254" s="337" t="s">
        <v>209</v>
      </c>
      <c r="I254" s="337"/>
      <c r="J254" s="337" t="s">
        <v>210</v>
      </c>
      <c r="K254" s="471"/>
      <c r="L254" s="2"/>
      <c r="M254" s="2"/>
      <c r="N254" s="2"/>
      <c r="O254" s="2"/>
      <c r="P254" s="2"/>
      <c r="Q254" s="2"/>
      <c r="R254" s="2"/>
      <c r="S254" s="2"/>
      <c r="T254" s="2"/>
      <c r="U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60" ht="15" customHeight="1" thickBot="1">
      <c r="A255" s="410"/>
      <c r="B255" s="46" t="s">
        <v>1</v>
      </c>
      <c r="C255" s="47" t="s">
        <v>6</v>
      </c>
      <c r="D255" s="47" t="s">
        <v>1</v>
      </c>
      <c r="E255" s="47" t="s">
        <v>6</v>
      </c>
      <c r="F255" s="47" t="s">
        <v>1</v>
      </c>
      <c r="G255" s="47" t="s">
        <v>6</v>
      </c>
      <c r="H255" s="47" t="s">
        <v>1</v>
      </c>
      <c r="I255" s="47" t="s">
        <v>6</v>
      </c>
      <c r="J255" s="47" t="s">
        <v>1</v>
      </c>
      <c r="K255" s="48" t="s">
        <v>6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60" ht="15" customHeight="1" thickTop="1">
      <c r="A256" s="44" t="s">
        <v>63</v>
      </c>
      <c r="B256" s="49">
        <v>5</v>
      </c>
      <c r="C256" s="50">
        <v>0.29409999999999997</v>
      </c>
      <c r="D256" s="51">
        <v>0</v>
      </c>
      <c r="E256" s="50">
        <v>0</v>
      </c>
      <c r="F256" s="51">
        <v>1</v>
      </c>
      <c r="G256" s="50">
        <v>5.8799999999999998E-2</v>
      </c>
      <c r="H256" s="51">
        <v>5</v>
      </c>
      <c r="I256" s="50">
        <v>0.29409999999999997</v>
      </c>
      <c r="J256" s="51">
        <v>6</v>
      </c>
      <c r="K256" s="52">
        <v>0.35289999999999999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60" ht="15" customHeight="1">
      <c r="A257" s="54" t="s">
        <v>64</v>
      </c>
      <c r="B257" s="56">
        <v>17</v>
      </c>
      <c r="C257" s="57">
        <v>0.34689999999999999</v>
      </c>
      <c r="D257" s="58">
        <v>6</v>
      </c>
      <c r="E257" s="57">
        <v>0.12239999999999999</v>
      </c>
      <c r="F257" s="58">
        <v>8</v>
      </c>
      <c r="G257" s="57">
        <v>0.1633</v>
      </c>
      <c r="H257" s="58">
        <v>9</v>
      </c>
      <c r="I257" s="57">
        <v>0.1837</v>
      </c>
      <c r="J257" s="58">
        <v>9</v>
      </c>
      <c r="K257" s="59">
        <v>0.1837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5" customHeight="1" thickBot="1">
      <c r="A258" s="45" t="s">
        <v>65</v>
      </c>
      <c r="B258" s="104">
        <f>SUM(B256:B257)</f>
        <v>22</v>
      </c>
      <c r="C258" s="105">
        <f>B258/$B$17</f>
        <v>0.33333333333333331</v>
      </c>
      <c r="D258" s="106">
        <f>SUM(D256:D257)</f>
        <v>6</v>
      </c>
      <c r="E258" s="105">
        <f>D258/$B$17</f>
        <v>9.0909090909090912E-2</v>
      </c>
      <c r="F258" s="106">
        <f>SUM(F256:F257)</f>
        <v>9</v>
      </c>
      <c r="G258" s="105">
        <f>F258/$B$17</f>
        <v>0.13636363636363635</v>
      </c>
      <c r="H258" s="106">
        <f>SUM(H256:H257)</f>
        <v>14</v>
      </c>
      <c r="I258" s="105">
        <f>H258/$B$17</f>
        <v>0.21212121212121213</v>
      </c>
      <c r="J258" s="106">
        <f>SUM(J256:J257)</f>
        <v>15</v>
      </c>
      <c r="K258" s="105">
        <f>J258/$B$17</f>
        <v>0.22727272727272727</v>
      </c>
      <c r="L258" s="10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5" customHeight="1" thickTop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5" customHeight="1" thickBot="1">
      <c r="A261" s="301" t="s">
        <v>153</v>
      </c>
      <c r="B261" s="301"/>
      <c r="C261" s="301"/>
      <c r="D261" s="301"/>
      <c r="E261" s="301"/>
      <c r="F261" s="301"/>
      <c r="G261" s="301"/>
      <c r="H261" s="301"/>
      <c r="I261" s="301"/>
      <c r="J261" s="301"/>
      <c r="K261" s="301"/>
      <c r="L261" s="301"/>
      <c r="M261" s="301"/>
      <c r="N261" s="301"/>
      <c r="O261" s="30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5" customHeight="1" thickTop="1">
      <c r="A262" s="30"/>
      <c r="B262" s="302" t="s">
        <v>154</v>
      </c>
      <c r="C262" s="303"/>
      <c r="D262" s="303"/>
      <c r="E262" s="303"/>
      <c r="F262" s="303"/>
      <c r="G262" s="343"/>
      <c r="H262" s="326" t="s">
        <v>260</v>
      </c>
      <c r="I262" s="303"/>
      <c r="J262" s="303"/>
      <c r="K262" s="303"/>
      <c r="L262" s="303"/>
      <c r="M262" s="303"/>
      <c r="N262" s="303"/>
      <c r="O262" s="327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5" customHeight="1">
      <c r="A263" s="31"/>
      <c r="B263" s="382" t="s">
        <v>156</v>
      </c>
      <c r="C263" s="307"/>
      <c r="D263" s="307" t="s">
        <v>157</v>
      </c>
      <c r="E263" s="307"/>
      <c r="F263" s="315" t="s">
        <v>158</v>
      </c>
      <c r="G263" s="325"/>
      <c r="H263" s="307" t="s">
        <v>159</v>
      </c>
      <c r="I263" s="307"/>
      <c r="J263" s="307" t="s">
        <v>160</v>
      </c>
      <c r="K263" s="307"/>
      <c r="L263" s="315" t="s">
        <v>161</v>
      </c>
      <c r="M263" s="325"/>
      <c r="N263" s="307" t="s">
        <v>162</v>
      </c>
      <c r="O263" s="330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5" customHeight="1" thickBot="1">
      <c r="A264" s="32"/>
      <c r="B264" s="3" t="s">
        <v>1</v>
      </c>
      <c r="C264" s="4" t="s">
        <v>6</v>
      </c>
      <c r="D264" s="4" t="s">
        <v>1</v>
      </c>
      <c r="E264" s="4" t="s">
        <v>6</v>
      </c>
      <c r="F264" s="4" t="s">
        <v>1</v>
      </c>
      <c r="G264" s="4" t="s">
        <v>6</v>
      </c>
      <c r="H264" s="4" t="s">
        <v>1</v>
      </c>
      <c r="I264" s="4" t="s">
        <v>6</v>
      </c>
      <c r="J264" s="4" t="s">
        <v>1</v>
      </c>
      <c r="K264" s="4" t="s">
        <v>6</v>
      </c>
      <c r="L264" s="4" t="s">
        <v>1</v>
      </c>
      <c r="M264" s="4" t="s">
        <v>6</v>
      </c>
      <c r="N264" s="4" t="s">
        <v>1</v>
      </c>
      <c r="O264" s="5" t="s">
        <v>6</v>
      </c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5" customHeight="1" thickTop="1">
      <c r="A265" s="33" t="s">
        <v>63</v>
      </c>
      <c r="B265" s="6">
        <v>15</v>
      </c>
      <c r="C265" s="7">
        <v>0.88239999999999996</v>
      </c>
      <c r="D265" s="8">
        <v>0</v>
      </c>
      <c r="E265" s="7">
        <v>0</v>
      </c>
      <c r="F265" s="8">
        <v>2</v>
      </c>
      <c r="G265" s="7">
        <v>0.1176</v>
      </c>
      <c r="H265" s="8">
        <v>0</v>
      </c>
      <c r="I265" s="7">
        <v>0</v>
      </c>
      <c r="J265" s="8">
        <v>0</v>
      </c>
      <c r="K265" s="7">
        <v>0</v>
      </c>
      <c r="L265" s="8">
        <v>0</v>
      </c>
      <c r="M265" s="7">
        <v>0</v>
      </c>
      <c r="N265" s="8">
        <v>0</v>
      </c>
      <c r="O265" s="9">
        <v>0</v>
      </c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5" customHeight="1">
      <c r="A266" s="34" t="s">
        <v>64</v>
      </c>
      <c r="B266" s="10">
        <v>48</v>
      </c>
      <c r="C266" s="11">
        <v>0.97960000000000003</v>
      </c>
      <c r="D266" s="12">
        <v>1</v>
      </c>
      <c r="E266" s="11">
        <v>2.0400000000000001E-2</v>
      </c>
      <c r="F266" s="12">
        <v>0</v>
      </c>
      <c r="G266" s="11">
        <v>0</v>
      </c>
      <c r="H266" s="12">
        <v>1</v>
      </c>
      <c r="I266" s="11">
        <v>1</v>
      </c>
      <c r="J266" s="12">
        <v>0</v>
      </c>
      <c r="K266" s="11">
        <v>0</v>
      </c>
      <c r="L266" s="12">
        <v>0</v>
      </c>
      <c r="M266" s="11">
        <v>0</v>
      </c>
      <c r="N266" s="12">
        <v>0</v>
      </c>
      <c r="O266" s="14">
        <v>0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5" customHeight="1" thickBot="1">
      <c r="A267" s="35" t="s">
        <v>65</v>
      </c>
      <c r="B267" s="104">
        <f>SUM(B265:B266)</f>
        <v>63</v>
      </c>
      <c r="C267" s="105">
        <f>B267/$B$17</f>
        <v>0.95454545454545459</v>
      </c>
      <c r="D267" s="106">
        <f>SUM(D265:D266)</f>
        <v>1</v>
      </c>
      <c r="E267" s="105">
        <f>D267/$B$17</f>
        <v>1.5151515151515152E-2</v>
      </c>
      <c r="F267" s="106">
        <f>SUM(F265:F266)</f>
        <v>2</v>
      </c>
      <c r="G267" s="105">
        <f>F267/$B$17</f>
        <v>3.0303030303030304E-2</v>
      </c>
      <c r="H267" s="106">
        <f>SUM(H265:H266)</f>
        <v>1</v>
      </c>
      <c r="I267" s="105">
        <f>H267/$D$267</f>
        <v>1</v>
      </c>
      <c r="J267" s="106">
        <f>SUM(J265:J266)</f>
        <v>0</v>
      </c>
      <c r="K267" s="172">
        <f>J267/$B$17</f>
        <v>0</v>
      </c>
      <c r="L267" s="104">
        <f>SUM(L265:L266)</f>
        <v>0</v>
      </c>
      <c r="M267" s="105">
        <f>L267/$B$17</f>
        <v>0</v>
      </c>
      <c r="N267" s="106">
        <f>SUM(N265:N266)</f>
        <v>0</v>
      </c>
      <c r="O267" s="100">
        <f>N267/$B$17</f>
        <v>0</v>
      </c>
      <c r="P267" s="19"/>
      <c r="Q267" s="20"/>
      <c r="R267" s="19"/>
      <c r="S267" s="20"/>
      <c r="T267" s="19"/>
      <c r="U267" s="20"/>
      <c r="V267" s="93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5" customHeight="1" thickTop="1">
      <c r="A268" s="137" t="s">
        <v>261</v>
      </c>
      <c r="B268" s="55"/>
      <c r="C268" s="123"/>
      <c r="D268" s="124"/>
      <c r="E268" s="123"/>
      <c r="F268" s="124"/>
      <c r="G268" s="123"/>
      <c r="H268" s="124"/>
      <c r="I268" s="123"/>
      <c r="J268" s="124"/>
      <c r="K268" s="123"/>
      <c r="L268" s="124"/>
      <c r="M268" s="123"/>
      <c r="N268" s="124"/>
      <c r="O268" s="123"/>
      <c r="P268" s="124"/>
      <c r="Q268" s="125"/>
      <c r="R268" s="125"/>
      <c r="S268" s="125"/>
      <c r="T268" s="125"/>
      <c r="U268" s="125"/>
      <c r="V268" s="93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60" ht="15" customHeight="1">
      <c r="A269" s="137"/>
      <c r="B269" s="55"/>
      <c r="C269" s="123"/>
      <c r="D269" s="124"/>
      <c r="E269" s="123"/>
      <c r="F269" s="124"/>
      <c r="G269" s="123"/>
      <c r="H269" s="124"/>
      <c r="I269" s="123"/>
      <c r="J269" s="124"/>
      <c r="K269" s="123"/>
      <c r="L269" s="124"/>
      <c r="M269" s="123"/>
      <c r="N269" s="124"/>
      <c r="O269" s="123"/>
      <c r="P269" s="124"/>
      <c r="Q269" s="125"/>
      <c r="R269" s="125"/>
      <c r="S269" s="125"/>
      <c r="T269" s="125"/>
      <c r="U269" s="125"/>
      <c r="V269" s="93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60" ht="15" customHeight="1" thickBot="1">
      <c r="A270" s="301" t="s">
        <v>153</v>
      </c>
      <c r="B270" s="301"/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124"/>
      <c r="Q270" s="125"/>
      <c r="R270" s="125"/>
      <c r="S270" s="125"/>
      <c r="T270" s="125"/>
      <c r="U270" s="125"/>
      <c r="V270" s="93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60" ht="15" customHeight="1" thickTop="1">
      <c r="A271" s="30"/>
      <c r="B271" s="302" t="s">
        <v>280</v>
      </c>
      <c r="C271" s="303"/>
      <c r="D271" s="303"/>
      <c r="E271" s="303"/>
      <c r="F271" s="303"/>
      <c r="G271" s="303"/>
      <c r="H271" s="303"/>
      <c r="I271" s="304"/>
      <c r="J271" s="303" t="s">
        <v>262</v>
      </c>
      <c r="K271" s="303"/>
      <c r="L271" s="303"/>
      <c r="M271" s="303"/>
      <c r="N271" s="303"/>
      <c r="O271" s="305"/>
      <c r="P271" s="124"/>
      <c r="Q271" s="125"/>
      <c r="R271" s="125"/>
      <c r="S271" s="125"/>
      <c r="T271" s="125"/>
      <c r="U271" s="125"/>
      <c r="V271" s="93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60" ht="15" customHeight="1">
      <c r="A272" s="31"/>
      <c r="B272" s="306">
        <v>0</v>
      </c>
      <c r="C272" s="307"/>
      <c r="D272" s="308">
        <v>1</v>
      </c>
      <c r="E272" s="307"/>
      <c r="F272" s="309">
        <v>2</v>
      </c>
      <c r="G272" s="310"/>
      <c r="H272" s="308">
        <v>3</v>
      </c>
      <c r="I272" s="311"/>
      <c r="J272" s="312" t="s">
        <v>273</v>
      </c>
      <c r="K272" s="313"/>
      <c r="L272" s="314" t="s">
        <v>274</v>
      </c>
      <c r="M272" s="314"/>
      <c r="N272" s="315" t="s">
        <v>10</v>
      </c>
      <c r="O272" s="316"/>
      <c r="P272" s="124"/>
      <c r="Q272" s="125"/>
      <c r="R272" s="125"/>
      <c r="S272" s="125"/>
      <c r="T272" s="125"/>
      <c r="U272" s="125"/>
      <c r="V272" s="93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60" ht="15" customHeight="1" thickBot="1">
      <c r="A273" s="32"/>
      <c r="B273" s="3" t="s">
        <v>1</v>
      </c>
      <c r="C273" s="4" t="s">
        <v>6</v>
      </c>
      <c r="D273" s="4" t="s">
        <v>1</v>
      </c>
      <c r="E273" s="4" t="s">
        <v>6</v>
      </c>
      <c r="F273" s="4" t="s">
        <v>1</v>
      </c>
      <c r="G273" s="4" t="s">
        <v>6</v>
      </c>
      <c r="H273" s="4" t="s">
        <v>1</v>
      </c>
      <c r="I273" s="4" t="s">
        <v>6</v>
      </c>
      <c r="J273" s="4" t="s">
        <v>1</v>
      </c>
      <c r="K273" s="4" t="s">
        <v>6</v>
      </c>
      <c r="L273" s="4" t="s">
        <v>1</v>
      </c>
      <c r="M273" s="4" t="s">
        <v>6</v>
      </c>
      <c r="N273" s="4" t="s">
        <v>1</v>
      </c>
      <c r="O273" s="97" t="s">
        <v>6</v>
      </c>
      <c r="P273" s="124"/>
      <c r="Q273" s="125"/>
      <c r="R273" s="125"/>
      <c r="S273" s="125"/>
      <c r="T273" s="125"/>
      <c r="U273" s="125"/>
      <c r="V273" s="93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60" ht="15" customHeight="1" thickTop="1">
      <c r="A274" s="33" t="s">
        <v>63</v>
      </c>
      <c r="B274" s="8">
        <v>0</v>
      </c>
      <c r="C274" s="7">
        <v>0</v>
      </c>
      <c r="D274" s="8">
        <v>0</v>
      </c>
      <c r="E274" s="7">
        <v>0</v>
      </c>
      <c r="F274" s="8">
        <v>0</v>
      </c>
      <c r="G274" s="7">
        <v>0</v>
      </c>
      <c r="H274" s="8">
        <v>0</v>
      </c>
      <c r="I274" s="7">
        <v>0</v>
      </c>
      <c r="J274" s="82">
        <v>0</v>
      </c>
      <c r="K274" s="188">
        <v>0</v>
      </c>
      <c r="L274" s="82">
        <v>1</v>
      </c>
      <c r="M274" s="188">
        <v>0.5</v>
      </c>
      <c r="N274" s="82">
        <v>1</v>
      </c>
      <c r="O274" s="192">
        <v>0.5</v>
      </c>
      <c r="P274" s="124"/>
      <c r="Q274" s="125"/>
      <c r="R274" s="125"/>
      <c r="S274" s="125"/>
      <c r="T274" s="125"/>
      <c r="U274" s="125"/>
      <c r="V274" s="93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60" ht="15" customHeight="1">
      <c r="A275" s="34" t="s">
        <v>64</v>
      </c>
      <c r="B275" s="12">
        <v>1</v>
      </c>
      <c r="C275" s="11">
        <v>1</v>
      </c>
      <c r="D275" s="12">
        <v>0</v>
      </c>
      <c r="E275" s="11">
        <v>0</v>
      </c>
      <c r="F275" s="12">
        <v>0</v>
      </c>
      <c r="G275" s="11">
        <v>0</v>
      </c>
      <c r="H275" s="12">
        <v>0</v>
      </c>
      <c r="I275" s="11">
        <v>0</v>
      </c>
      <c r="J275" s="83">
        <v>0</v>
      </c>
      <c r="K275" s="189">
        <v>0</v>
      </c>
      <c r="L275" s="83">
        <v>0</v>
      </c>
      <c r="M275" s="189">
        <v>0</v>
      </c>
      <c r="N275" s="83">
        <v>0</v>
      </c>
      <c r="O275" s="193">
        <v>0</v>
      </c>
      <c r="P275" s="124"/>
      <c r="Q275" s="125"/>
      <c r="R275" s="125"/>
      <c r="S275" s="125"/>
      <c r="T275" s="125"/>
      <c r="U275" s="125"/>
      <c r="V275" s="93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60" ht="15" customHeight="1" thickBot="1">
      <c r="A276" s="35" t="s">
        <v>65</v>
      </c>
      <c r="B276" s="106">
        <f>SUM(B274:B275)</f>
        <v>1</v>
      </c>
      <c r="C276" s="105">
        <f>B276/$D$267</f>
        <v>1</v>
      </c>
      <c r="D276" s="106">
        <f>SUM(D274:D275)</f>
        <v>0</v>
      </c>
      <c r="E276" s="172">
        <f>D276/$D$267</f>
        <v>0</v>
      </c>
      <c r="F276" s="104">
        <f>SUM(F274:F275)</f>
        <v>0</v>
      </c>
      <c r="G276" s="105">
        <f>F276/$D$267</f>
        <v>0</v>
      </c>
      <c r="H276" s="104">
        <f>SUM(H274:H275)</f>
        <v>0</v>
      </c>
      <c r="I276" s="105">
        <f>H276/$D$267</f>
        <v>0</v>
      </c>
      <c r="J276" s="190">
        <v>0</v>
      </c>
      <c r="K276" s="191">
        <f>J276/$F$267</f>
        <v>0</v>
      </c>
      <c r="L276" s="190">
        <v>1</v>
      </c>
      <c r="M276" s="191">
        <f>L276/$F$267</f>
        <v>0.5</v>
      </c>
      <c r="N276" s="106">
        <v>1</v>
      </c>
      <c r="O276" s="100">
        <f>N276/$F$267</f>
        <v>0.5</v>
      </c>
      <c r="P276" s="124"/>
      <c r="Q276" s="125"/>
      <c r="R276" s="125"/>
      <c r="S276" s="125"/>
      <c r="T276" s="125"/>
      <c r="U276" s="125"/>
      <c r="V276" s="93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60" ht="15" customHeight="1" thickTop="1">
      <c r="A277" s="76" t="s">
        <v>261</v>
      </c>
      <c r="B277" s="18"/>
      <c r="C277" s="19"/>
      <c r="D277" s="20"/>
      <c r="E277" s="19"/>
      <c r="F277" s="20"/>
      <c r="G277" s="19"/>
      <c r="H277" s="20"/>
      <c r="I277" s="19"/>
      <c r="J277" s="20"/>
      <c r="K277" s="19"/>
      <c r="L277" s="124"/>
      <c r="M277" s="123"/>
      <c r="N277" s="124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60" ht="15" customHeight="1">
      <c r="A278" s="76"/>
      <c r="B278" s="18"/>
      <c r="C278" s="19"/>
      <c r="D278" s="20"/>
      <c r="E278" s="19"/>
      <c r="F278" s="20"/>
      <c r="G278" s="19"/>
      <c r="H278" s="20"/>
      <c r="I278" s="19"/>
      <c r="J278" s="20"/>
      <c r="K278" s="19"/>
      <c r="L278" s="124"/>
      <c r="M278" s="123"/>
      <c r="N278" s="124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60" ht="15" customHeight="1">
      <c r="A279" s="77" t="s">
        <v>263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60" ht="30" customHeight="1" thickBot="1">
      <c r="A280" s="301" t="s">
        <v>264</v>
      </c>
      <c r="B280" s="301"/>
      <c r="C280" s="301"/>
      <c r="D280" s="301"/>
      <c r="E280" s="301"/>
      <c r="F280" s="301"/>
      <c r="G280" s="301"/>
      <c r="H280" s="301"/>
      <c r="I280" s="301"/>
      <c r="J280" s="301"/>
      <c r="K280" s="301"/>
      <c r="L280" s="301"/>
      <c r="M280" s="301"/>
      <c r="N280" s="301"/>
      <c r="O280" s="301"/>
      <c r="P280" s="2"/>
      <c r="Q280" s="60"/>
      <c r="R280" s="60"/>
      <c r="S280" s="60"/>
      <c r="T280" s="60"/>
      <c r="U280" s="60"/>
      <c r="V280" s="60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60" ht="30" customHeight="1" thickTop="1">
      <c r="A281" s="30"/>
      <c r="B281" s="380" t="s">
        <v>167</v>
      </c>
      <c r="C281" s="358"/>
      <c r="D281" s="358" t="s">
        <v>22</v>
      </c>
      <c r="E281" s="358"/>
      <c r="F281" s="326" t="s">
        <v>168</v>
      </c>
      <c r="G281" s="343"/>
      <c r="H281" s="358" t="s">
        <v>169</v>
      </c>
      <c r="I281" s="358"/>
      <c r="J281" s="358" t="s">
        <v>170</v>
      </c>
      <c r="K281" s="358"/>
      <c r="L281" s="326" t="s">
        <v>171</v>
      </c>
      <c r="M281" s="343"/>
      <c r="N281" s="358" t="s">
        <v>172</v>
      </c>
      <c r="O281" s="381"/>
      <c r="P281" s="2"/>
      <c r="Q281" s="245"/>
      <c r="R281" s="60"/>
      <c r="S281" s="60"/>
      <c r="T281" s="60"/>
      <c r="U281" s="60"/>
      <c r="V281" s="60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60" ht="26.25" customHeight="1" thickBot="1">
      <c r="A282" s="32"/>
      <c r="B282" s="3" t="s">
        <v>1</v>
      </c>
      <c r="C282" s="4" t="s">
        <v>6</v>
      </c>
      <c r="D282" s="4" t="s">
        <v>1</v>
      </c>
      <c r="E282" s="4" t="s">
        <v>6</v>
      </c>
      <c r="F282" s="4" t="s">
        <v>1</v>
      </c>
      <c r="G282" s="4" t="s">
        <v>6</v>
      </c>
      <c r="H282" s="4" t="s">
        <v>1</v>
      </c>
      <c r="I282" s="4" t="s">
        <v>6</v>
      </c>
      <c r="J282" s="4" t="s">
        <v>1</v>
      </c>
      <c r="K282" s="4" t="s">
        <v>6</v>
      </c>
      <c r="L282" s="4" t="s">
        <v>1</v>
      </c>
      <c r="M282" s="4" t="s">
        <v>6</v>
      </c>
      <c r="N282" s="4" t="s">
        <v>1</v>
      </c>
      <c r="O282" s="5" t="s">
        <v>6</v>
      </c>
      <c r="P282" s="2"/>
      <c r="Q282" s="60"/>
      <c r="R282" s="60"/>
      <c r="S282" s="60"/>
      <c r="T282" s="60"/>
      <c r="U282" s="60"/>
      <c r="V282" s="60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60" ht="15" customHeight="1" thickTop="1">
      <c r="A283" s="33" t="s">
        <v>63</v>
      </c>
      <c r="B283" s="80">
        <v>0</v>
      </c>
      <c r="C283" s="188">
        <v>0</v>
      </c>
      <c r="D283" s="82">
        <v>0</v>
      </c>
      <c r="E283" s="188">
        <v>0</v>
      </c>
      <c r="F283" s="82">
        <v>0</v>
      </c>
      <c r="G283" s="188">
        <v>0</v>
      </c>
      <c r="H283" s="82">
        <v>0</v>
      </c>
      <c r="I283" s="188">
        <v>0</v>
      </c>
      <c r="J283" s="82">
        <v>0</v>
      </c>
      <c r="K283" s="188">
        <v>0</v>
      </c>
      <c r="L283" s="82">
        <v>0</v>
      </c>
      <c r="M283" s="188">
        <v>0</v>
      </c>
      <c r="N283" s="82">
        <v>0</v>
      </c>
      <c r="O283" s="192">
        <v>0</v>
      </c>
      <c r="P283" s="77"/>
      <c r="Q283" s="260"/>
      <c r="R283" s="245"/>
      <c r="S283" s="260"/>
      <c r="T283" s="245"/>
      <c r="U283" s="260"/>
      <c r="V283" s="245"/>
      <c r="W283" s="261"/>
      <c r="X283" s="77"/>
      <c r="Y283" s="261"/>
      <c r="Z283" s="77"/>
      <c r="AA283" s="261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60" ht="15" customHeight="1">
      <c r="A284" s="34" t="s">
        <v>64</v>
      </c>
      <c r="B284" s="81">
        <v>0</v>
      </c>
      <c r="C284" s="189">
        <v>0</v>
      </c>
      <c r="D284" s="83">
        <v>0</v>
      </c>
      <c r="E284" s="189">
        <v>0</v>
      </c>
      <c r="F284" s="83">
        <v>1</v>
      </c>
      <c r="G284" s="189">
        <v>1</v>
      </c>
      <c r="H284" s="83">
        <v>0</v>
      </c>
      <c r="I284" s="189">
        <v>0</v>
      </c>
      <c r="J284" s="83">
        <v>0</v>
      </c>
      <c r="K284" s="189">
        <v>0</v>
      </c>
      <c r="L284" s="83">
        <v>0</v>
      </c>
      <c r="M284" s="189">
        <v>0</v>
      </c>
      <c r="N284" s="83">
        <v>0</v>
      </c>
      <c r="O284" s="193">
        <v>0</v>
      </c>
      <c r="P284" s="77"/>
      <c r="Q284" s="260"/>
      <c r="R284" s="245"/>
      <c r="S284" s="260"/>
      <c r="T284" s="245"/>
      <c r="U284" s="260"/>
      <c r="V284" s="245"/>
      <c r="W284" s="261"/>
      <c r="X284" s="77"/>
      <c r="Y284" s="261"/>
      <c r="Z284" s="77"/>
      <c r="AA284" s="261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60" ht="15" customHeight="1" thickBot="1">
      <c r="A285" s="35" t="s">
        <v>65</v>
      </c>
      <c r="B285" s="104">
        <f>SUM(B283:B284)</f>
        <v>0</v>
      </c>
      <c r="C285" s="105">
        <f>B285/$D$267</f>
        <v>0</v>
      </c>
      <c r="D285" s="106">
        <f>SUM(D283:D284)</f>
        <v>0</v>
      </c>
      <c r="E285" s="105">
        <f>D285/$D$267</f>
        <v>0</v>
      </c>
      <c r="F285" s="106">
        <f>SUM(F283:F284)</f>
        <v>1</v>
      </c>
      <c r="G285" s="105">
        <f>F285/$D$267</f>
        <v>1</v>
      </c>
      <c r="H285" s="106">
        <f>SUM(H283:H284)</f>
        <v>0</v>
      </c>
      <c r="I285" s="105">
        <f>H285/$D$267</f>
        <v>0</v>
      </c>
      <c r="J285" s="106">
        <f>SUM(J283:J284)</f>
        <v>0</v>
      </c>
      <c r="K285" s="105">
        <f>J285/$D$267</f>
        <v>0</v>
      </c>
      <c r="L285" s="106">
        <f>SUM(L283:L284)</f>
        <v>0</v>
      </c>
      <c r="M285" s="105">
        <f>L285/$D$267</f>
        <v>0</v>
      </c>
      <c r="N285" s="106">
        <f>SUM(N283:N284)</f>
        <v>0</v>
      </c>
      <c r="O285" s="100">
        <f>N285/$D$267</f>
        <v>0</v>
      </c>
      <c r="P285" s="2"/>
      <c r="Q285" s="60"/>
      <c r="R285" s="60"/>
      <c r="S285" s="60"/>
      <c r="T285" s="60"/>
      <c r="U285" s="60"/>
      <c r="V285" s="60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5" customHeight="1" thickTop="1">
      <c r="A286" s="76" t="s">
        <v>261</v>
      </c>
      <c r="B286" s="18"/>
      <c r="C286" s="19"/>
      <c r="D286" s="20"/>
      <c r="E286" s="19"/>
      <c r="F286" s="20"/>
      <c r="G286" s="19"/>
      <c r="H286" s="20"/>
      <c r="I286" s="19"/>
      <c r="J286" s="20"/>
      <c r="K286" s="19"/>
      <c r="L286" s="20"/>
      <c r="M286" s="19"/>
      <c r="N286" s="20"/>
      <c r="O286" s="19"/>
      <c r="P286" s="20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60" ht="15" customHeight="1" thickBot="1">
      <c r="A288" s="301" t="s">
        <v>173</v>
      </c>
      <c r="B288" s="301"/>
      <c r="C288" s="301"/>
      <c r="D288" s="301"/>
      <c r="E288" s="301"/>
      <c r="F288" s="301"/>
      <c r="G288" s="301"/>
      <c r="H288" s="301"/>
      <c r="I288" s="301"/>
      <c r="J288" s="301"/>
      <c r="K288" s="301"/>
      <c r="L288" s="301"/>
      <c r="M288" s="30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60" ht="15" customHeight="1" thickTop="1">
      <c r="A289" s="30"/>
      <c r="B289" s="302" t="s">
        <v>174</v>
      </c>
      <c r="C289" s="303"/>
      <c r="D289" s="303"/>
      <c r="E289" s="303"/>
      <c r="F289" s="303"/>
      <c r="G289" s="343"/>
      <c r="H289" s="326" t="s">
        <v>175</v>
      </c>
      <c r="I289" s="303"/>
      <c r="J289" s="303"/>
      <c r="K289" s="303"/>
      <c r="L289" s="303"/>
      <c r="M289" s="327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60" ht="30" customHeight="1">
      <c r="A290" s="31"/>
      <c r="B290" s="382" t="s">
        <v>9</v>
      </c>
      <c r="C290" s="307"/>
      <c r="D290" s="307" t="s">
        <v>176</v>
      </c>
      <c r="E290" s="307"/>
      <c r="F290" s="428" t="s">
        <v>177</v>
      </c>
      <c r="G290" s="429"/>
      <c r="H290" s="307" t="s">
        <v>9</v>
      </c>
      <c r="I290" s="307"/>
      <c r="J290" s="307" t="s">
        <v>178</v>
      </c>
      <c r="K290" s="307"/>
      <c r="L290" s="421" t="s">
        <v>179</v>
      </c>
      <c r="M290" s="42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60" ht="15" customHeight="1" thickBot="1">
      <c r="A291" s="32"/>
      <c r="B291" s="3" t="s">
        <v>1</v>
      </c>
      <c r="C291" s="4" t="s">
        <v>6</v>
      </c>
      <c r="D291" s="4" t="s">
        <v>1</v>
      </c>
      <c r="E291" s="4" t="s">
        <v>6</v>
      </c>
      <c r="F291" s="4" t="s">
        <v>1</v>
      </c>
      <c r="G291" s="4" t="s">
        <v>6</v>
      </c>
      <c r="H291" s="4" t="s">
        <v>1</v>
      </c>
      <c r="I291" s="4" t="s">
        <v>6</v>
      </c>
      <c r="J291" s="4" t="s">
        <v>1</v>
      </c>
      <c r="K291" s="4" t="s">
        <v>6</v>
      </c>
      <c r="L291" s="4" t="s">
        <v>1</v>
      </c>
      <c r="M291" s="5" t="s">
        <v>6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60" ht="15" customHeight="1" thickTop="1">
      <c r="A292" s="33" t="s">
        <v>63</v>
      </c>
      <c r="B292" s="6">
        <v>5</v>
      </c>
      <c r="C292" s="7">
        <v>0.29409999999999997</v>
      </c>
      <c r="D292" s="8">
        <v>0</v>
      </c>
      <c r="E292" s="7">
        <v>0</v>
      </c>
      <c r="F292" s="8">
        <v>12</v>
      </c>
      <c r="G292" s="7">
        <v>0.70589999999999997</v>
      </c>
      <c r="H292" s="8">
        <v>11</v>
      </c>
      <c r="I292" s="7">
        <v>0.64710000000000001</v>
      </c>
      <c r="J292" s="8">
        <v>1</v>
      </c>
      <c r="K292" s="7">
        <v>5.8799999999999998E-2</v>
      </c>
      <c r="L292" s="8">
        <v>5</v>
      </c>
      <c r="M292" s="9">
        <v>0.29409999999999997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60" ht="15" customHeight="1">
      <c r="A293" s="34" t="s">
        <v>64</v>
      </c>
      <c r="B293" s="10">
        <v>18</v>
      </c>
      <c r="C293" s="11">
        <v>0.36730000000000002</v>
      </c>
      <c r="D293" s="12">
        <v>2</v>
      </c>
      <c r="E293" s="11">
        <v>4.0800000000000003E-2</v>
      </c>
      <c r="F293" s="12">
        <v>29</v>
      </c>
      <c r="G293" s="11">
        <v>0.59179999999999999</v>
      </c>
      <c r="H293" s="12">
        <v>33</v>
      </c>
      <c r="I293" s="11">
        <v>0.67349999999999999</v>
      </c>
      <c r="J293" s="12">
        <v>2</v>
      </c>
      <c r="K293" s="11">
        <v>4.0800000000000003E-2</v>
      </c>
      <c r="L293" s="12">
        <v>14</v>
      </c>
      <c r="M293" s="14">
        <v>0.28570000000000001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5" customHeight="1" thickBot="1">
      <c r="A294" s="35" t="s">
        <v>65</v>
      </c>
      <c r="B294" s="104">
        <f>SUM(B292:B293)</f>
        <v>23</v>
      </c>
      <c r="C294" s="105">
        <f>B294/$B$17</f>
        <v>0.34848484848484851</v>
      </c>
      <c r="D294" s="106">
        <f>SUM(D292:D293)</f>
        <v>2</v>
      </c>
      <c r="E294" s="105">
        <f>D294/$B$17</f>
        <v>3.0303030303030304E-2</v>
      </c>
      <c r="F294" s="106">
        <f>SUM(F292:F293)</f>
        <v>41</v>
      </c>
      <c r="G294" s="105">
        <f>F294/$B$17</f>
        <v>0.62121212121212122</v>
      </c>
      <c r="H294" s="106">
        <f>SUM(H292:H293)</f>
        <v>44</v>
      </c>
      <c r="I294" s="105">
        <f>H294/$B$17</f>
        <v>0.66666666666666663</v>
      </c>
      <c r="J294" s="106">
        <f>SUM(J292:J293)</f>
        <v>3</v>
      </c>
      <c r="K294" s="172">
        <f>J294/$B$17</f>
        <v>4.5454545454545456E-2</v>
      </c>
      <c r="L294" s="104">
        <f>SUM(L292:L293)</f>
        <v>19</v>
      </c>
      <c r="M294" s="100">
        <f>L294/$B$17</f>
        <v>0.2878787878787879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5" customHeight="1" thickTop="1"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60" ht="15" customHeight="1"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60" ht="30" customHeight="1" thickBot="1">
      <c r="A297" s="345" t="s">
        <v>234</v>
      </c>
      <c r="B297" s="345"/>
      <c r="C297" s="345"/>
      <c r="D297" s="345"/>
      <c r="E297" s="345"/>
      <c r="F297" s="345"/>
      <c r="G297" s="345"/>
      <c r="H297" s="345"/>
      <c r="I297" s="345"/>
      <c r="J297" s="345"/>
      <c r="K297" s="345"/>
      <c r="L297" s="345"/>
      <c r="M297" s="345"/>
      <c r="N297" s="148"/>
      <c r="O297" s="148"/>
      <c r="P297" s="148"/>
      <c r="Q297" s="148"/>
      <c r="R297" s="148"/>
      <c r="S297" s="148"/>
      <c r="T297" s="60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1:60" ht="15" customHeight="1" thickTop="1">
      <c r="A298" s="177"/>
      <c r="B298" s="465" t="s">
        <v>232</v>
      </c>
      <c r="C298" s="466"/>
      <c r="D298" s="466"/>
      <c r="E298" s="466"/>
      <c r="F298" s="466"/>
      <c r="G298" s="467"/>
      <c r="H298" s="463" t="s">
        <v>233</v>
      </c>
      <c r="I298" s="464"/>
      <c r="J298" s="464"/>
      <c r="K298" s="464"/>
      <c r="L298" s="464"/>
      <c r="M298" s="464"/>
      <c r="N298" s="148"/>
      <c r="O298" s="148"/>
      <c r="P298" s="148"/>
      <c r="Q298" s="148"/>
      <c r="R298" s="148"/>
      <c r="S298" s="148"/>
      <c r="T298" s="60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1:60" ht="15" customHeight="1">
      <c r="A299" s="151"/>
      <c r="B299" s="376" t="s">
        <v>229</v>
      </c>
      <c r="C299" s="407"/>
      <c r="D299" s="322" t="s">
        <v>230</v>
      </c>
      <c r="E299" s="407"/>
      <c r="F299" s="322" t="s">
        <v>231</v>
      </c>
      <c r="G299" s="407"/>
      <c r="H299" s="322" t="s">
        <v>229</v>
      </c>
      <c r="I299" s="407"/>
      <c r="J299" s="195" t="s">
        <v>230</v>
      </c>
      <c r="K299" s="196"/>
      <c r="L299" s="197" t="s">
        <v>231</v>
      </c>
      <c r="M299" s="198"/>
      <c r="N299" s="148"/>
      <c r="O299" s="148"/>
      <c r="P299" s="148"/>
      <c r="Q299" s="148"/>
      <c r="R299" s="148"/>
      <c r="S299" s="148"/>
      <c r="T299" s="60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1:60" ht="15" customHeight="1" thickBot="1">
      <c r="A300" s="173"/>
      <c r="B300" s="3" t="s">
        <v>1</v>
      </c>
      <c r="C300" s="4" t="s">
        <v>6</v>
      </c>
      <c r="D300" s="4" t="s">
        <v>1</v>
      </c>
      <c r="E300" s="4" t="s">
        <v>6</v>
      </c>
      <c r="F300" s="4" t="s">
        <v>1</v>
      </c>
      <c r="G300" s="4" t="s">
        <v>6</v>
      </c>
      <c r="H300" s="4" t="s">
        <v>1</v>
      </c>
      <c r="I300" s="4" t="s">
        <v>6</v>
      </c>
      <c r="J300" s="4" t="s">
        <v>1</v>
      </c>
      <c r="K300" s="4" t="s">
        <v>6</v>
      </c>
      <c r="L300" s="4" t="s">
        <v>1</v>
      </c>
      <c r="M300" s="97" t="s">
        <v>6</v>
      </c>
      <c r="N300" s="148"/>
      <c r="O300" s="148"/>
      <c r="P300" s="148"/>
      <c r="Q300" s="148"/>
      <c r="R300" s="148"/>
      <c r="S300" s="148"/>
      <c r="T300" s="60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1:60" ht="15" customHeight="1" thickTop="1">
      <c r="A301" s="178" t="s">
        <v>63</v>
      </c>
      <c r="B301" s="80">
        <v>8</v>
      </c>
      <c r="C301" s="188">
        <v>0.66669999999999996</v>
      </c>
      <c r="D301" s="82">
        <v>2</v>
      </c>
      <c r="E301" s="188">
        <v>0.16669999999999999</v>
      </c>
      <c r="F301" s="82">
        <v>2</v>
      </c>
      <c r="G301" s="188">
        <v>0.16669999999999999</v>
      </c>
      <c r="H301" s="82">
        <v>2</v>
      </c>
      <c r="I301" s="188">
        <v>0.4</v>
      </c>
      <c r="J301" s="82">
        <v>2</v>
      </c>
      <c r="K301" s="188">
        <v>0.4</v>
      </c>
      <c r="L301" s="82">
        <v>1</v>
      </c>
      <c r="M301" s="192">
        <v>0.2</v>
      </c>
      <c r="N301" s="148"/>
      <c r="O301" s="148"/>
      <c r="P301" s="148"/>
      <c r="Q301" s="148"/>
      <c r="R301" s="148"/>
      <c r="S301" s="148"/>
      <c r="T301" s="60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1:60" ht="15" customHeight="1">
      <c r="A302" s="154" t="s">
        <v>64</v>
      </c>
      <c r="B302" s="81">
        <v>18</v>
      </c>
      <c r="C302" s="189">
        <v>0.62070000000000003</v>
      </c>
      <c r="D302" s="83">
        <v>6</v>
      </c>
      <c r="E302" s="189">
        <v>0.2069</v>
      </c>
      <c r="F302" s="83">
        <v>5</v>
      </c>
      <c r="G302" s="189">
        <v>0.1724</v>
      </c>
      <c r="H302" s="83">
        <v>5</v>
      </c>
      <c r="I302" s="189">
        <v>0.35714285714285715</v>
      </c>
      <c r="J302" s="83">
        <v>7</v>
      </c>
      <c r="K302" s="189">
        <v>0.5</v>
      </c>
      <c r="L302" s="83">
        <v>2</v>
      </c>
      <c r="M302" s="193">
        <v>0.14285714285714285</v>
      </c>
      <c r="N302" s="148"/>
      <c r="O302" s="148"/>
      <c r="P302" s="148"/>
      <c r="Q302" s="148"/>
      <c r="R302" s="148"/>
      <c r="S302" s="148"/>
      <c r="T302" s="148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</row>
    <row r="303" spans="1:60" ht="15" customHeight="1" thickBot="1">
      <c r="A303" s="175" t="s">
        <v>65</v>
      </c>
      <c r="B303" s="176">
        <f>SUM(B301:B302)</f>
        <v>26</v>
      </c>
      <c r="C303" s="169">
        <f>B303/$F$294</f>
        <v>0.63414634146341464</v>
      </c>
      <c r="D303" s="170">
        <f>SUM(D301:D302)</f>
        <v>8</v>
      </c>
      <c r="E303" s="169">
        <f>D303/$F$294</f>
        <v>0.1951219512195122</v>
      </c>
      <c r="F303" s="170">
        <f>SUM(F301:F302)</f>
        <v>7</v>
      </c>
      <c r="G303" s="169">
        <f>F303/$F$294</f>
        <v>0.17073170731707318</v>
      </c>
      <c r="H303" s="170">
        <f>SUM(H301:H302)</f>
        <v>7</v>
      </c>
      <c r="I303" s="169">
        <f>H303/$L$294</f>
        <v>0.36842105263157893</v>
      </c>
      <c r="J303" s="170">
        <f>SUM(J301:J302)</f>
        <v>9</v>
      </c>
      <c r="K303" s="174">
        <f>J303/$L$294</f>
        <v>0.47368421052631576</v>
      </c>
      <c r="L303" s="168">
        <f>SUM(L301:L302)</f>
        <v>3</v>
      </c>
      <c r="M303" s="141">
        <f>L303/$L$294</f>
        <v>0.15789473684210525</v>
      </c>
      <c r="N303" s="148"/>
      <c r="O303" s="148"/>
      <c r="P303" s="148"/>
      <c r="Q303" s="148"/>
      <c r="R303" s="148"/>
      <c r="S303" s="148"/>
      <c r="T303" s="148"/>
      <c r="AZ303" s="2"/>
      <c r="BA303" s="2"/>
      <c r="BB303" s="2"/>
      <c r="BC303" s="2"/>
      <c r="BD303" s="2"/>
      <c r="BE303" s="2"/>
    </row>
    <row r="304" spans="1:60" ht="15" customHeight="1" thickTop="1">
      <c r="A304" s="78" t="s">
        <v>265</v>
      </c>
    </row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</sheetData>
  <mergeCells count="432">
    <mergeCell ref="B299:C299"/>
    <mergeCell ref="D299:E299"/>
    <mergeCell ref="F299:G299"/>
    <mergeCell ref="H299:I299"/>
    <mergeCell ref="B289:G289"/>
    <mergeCell ref="B298:G298"/>
    <mergeCell ref="A297:M297"/>
    <mergeCell ref="H298:M298"/>
    <mergeCell ref="AW174:AX174"/>
    <mergeCell ref="AY174:AZ174"/>
    <mergeCell ref="B200:C200"/>
    <mergeCell ref="D200:E200"/>
    <mergeCell ref="B190:E190"/>
    <mergeCell ref="F190:I190"/>
    <mergeCell ref="B111:G111"/>
    <mergeCell ref="F112:G112"/>
    <mergeCell ref="H111:K111"/>
    <mergeCell ref="T130:U130"/>
    <mergeCell ref="B129:U129"/>
    <mergeCell ref="A128:AC128"/>
    <mergeCell ref="V129:Y129"/>
    <mergeCell ref="A181:A183"/>
    <mergeCell ref="T158:U158"/>
    <mergeCell ref="V158:W158"/>
    <mergeCell ref="G157:H157"/>
    <mergeCell ref="B147:E147"/>
    <mergeCell ref="F147:S147"/>
    <mergeCell ref="B148:C148"/>
    <mergeCell ref="D148:E148"/>
    <mergeCell ref="F148:G148"/>
    <mergeCell ref="Q157:R157"/>
    <mergeCell ref="H148:I148"/>
    <mergeCell ref="J148:K148"/>
    <mergeCell ref="AO174:AP174"/>
    <mergeCell ref="C156:F156"/>
    <mergeCell ref="S157:T157"/>
    <mergeCell ref="B209:C209"/>
    <mergeCell ref="D209:E209"/>
    <mergeCell ref="F209:G209"/>
    <mergeCell ref="C157:D157"/>
    <mergeCell ref="I157:J157"/>
    <mergeCell ref="K157:L157"/>
    <mergeCell ref="M157:N157"/>
    <mergeCell ref="O157:P157"/>
    <mergeCell ref="J209:K209"/>
    <mergeCell ref="A207:K207"/>
    <mergeCell ref="B208:K208"/>
    <mergeCell ref="BA174:BB174"/>
    <mergeCell ref="BC174:BD174"/>
    <mergeCell ref="AK173:AN173"/>
    <mergeCell ref="AO173:AR173"/>
    <mergeCell ref="AS173:AV173"/>
    <mergeCell ref="AW173:AZ173"/>
    <mergeCell ref="BA173:BD173"/>
    <mergeCell ref="U174:V174"/>
    <mergeCell ref="W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N174"/>
    <mergeCell ref="U173:X173"/>
    <mergeCell ref="Y173:AB173"/>
    <mergeCell ref="AC173:AF173"/>
    <mergeCell ref="AG173:AJ173"/>
    <mergeCell ref="AQ174:AR174"/>
    <mergeCell ref="AS174:AT174"/>
    <mergeCell ref="AU174:AV174"/>
    <mergeCell ref="AE12:AF12"/>
    <mergeCell ref="AG12:AH12"/>
    <mergeCell ref="AI12:AJ12"/>
    <mergeCell ref="AK12:AL12"/>
    <mergeCell ref="A243:AC243"/>
    <mergeCell ref="A244:AC244"/>
    <mergeCell ref="V245:W245"/>
    <mergeCell ref="X245:Y245"/>
    <mergeCell ref="Z245:AA245"/>
    <mergeCell ref="AB245:AC245"/>
    <mergeCell ref="F200:G200"/>
    <mergeCell ref="H200:I200"/>
    <mergeCell ref="J200:K200"/>
    <mergeCell ref="B191:C191"/>
    <mergeCell ref="L200:M200"/>
    <mergeCell ref="A198:M198"/>
    <mergeCell ref="B199:E199"/>
    <mergeCell ref="F199:I199"/>
    <mergeCell ref="J199:M199"/>
    <mergeCell ref="K12:L12"/>
    <mergeCell ref="M12:N12"/>
    <mergeCell ref="O12:P12"/>
    <mergeCell ref="E157:F157"/>
    <mergeCell ref="B155:F155"/>
    <mergeCell ref="U96:V96"/>
    <mergeCell ref="O93:P93"/>
    <mergeCell ref="Q93:R93"/>
    <mergeCell ref="S93:T93"/>
    <mergeCell ref="U93:V93"/>
    <mergeCell ref="O96:P96"/>
    <mergeCell ref="Q96:R96"/>
    <mergeCell ref="S96:T96"/>
    <mergeCell ref="AC12:AD12"/>
    <mergeCell ref="Q12:R12"/>
    <mergeCell ref="S12:T12"/>
    <mergeCell ref="U12:V12"/>
    <mergeCell ref="W12:X12"/>
    <mergeCell ref="Y12:Z12"/>
    <mergeCell ref="AA12:AB12"/>
    <mergeCell ref="W93:X93"/>
    <mergeCell ref="Q34:R34"/>
    <mergeCell ref="S34:T34"/>
    <mergeCell ref="O34:P34"/>
    <mergeCell ref="U34:V34"/>
    <mergeCell ref="U23:V23"/>
    <mergeCell ref="W23:X23"/>
    <mergeCell ref="O42:P42"/>
    <mergeCell ref="Q42:R42"/>
    <mergeCell ref="S42:T42"/>
    <mergeCell ref="U42:V42"/>
    <mergeCell ref="L85:M85"/>
    <mergeCell ref="L76:M76"/>
    <mergeCell ref="J85:K85"/>
    <mergeCell ref="A83:M83"/>
    <mergeCell ref="B76:C76"/>
    <mergeCell ref="B75:E75"/>
    <mergeCell ref="F75:K75"/>
    <mergeCell ref="D76:E76"/>
    <mergeCell ref="F76:G76"/>
    <mergeCell ref="L75:O75"/>
    <mergeCell ref="A74:O74"/>
    <mergeCell ref="N76:O76"/>
    <mergeCell ref="F51:G51"/>
    <mergeCell ref="H51:I51"/>
    <mergeCell ref="J51:K51"/>
    <mergeCell ref="A75:A77"/>
    <mergeCell ref="L60:M60"/>
    <mergeCell ref="A58:M58"/>
    <mergeCell ref="H59:M59"/>
    <mergeCell ref="A22:A24"/>
    <mergeCell ref="B23:C23"/>
    <mergeCell ref="A49:K49"/>
    <mergeCell ref="A50:A52"/>
    <mergeCell ref="J60:K60"/>
    <mergeCell ref="B59:G59"/>
    <mergeCell ref="B60:C60"/>
    <mergeCell ref="F60:G60"/>
    <mergeCell ref="H60:I60"/>
    <mergeCell ref="B50:E50"/>
    <mergeCell ref="F50:K50"/>
    <mergeCell ref="B51:C51"/>
    <mergeCell ref="D51:E51"/>
    <mergeCell ref="A31:M31"/>
    <mergeCell ref="F23:G23"/>
    <mergeCell ref="D23:E23"/>
    <mergeCell ref="A41:A43"/>
    <mergeCell ref="D60:E60"/>
    <mergeCell ref="A32:A34"/>
    <mergeCell ref="J42:K42"/>
    <mergeCell ref="A40:K40"/>
    <mergeCell ref="B32:E32"/>
    <mergeCell ref="F32:M32"/>
    <mergeCell ref="B33:C33"/>
    <mergeCell ref="L290:M290"/>
    <mergeCell ref="K164:L164"/>
    <mergeCell ref="M164:N164"/>
    <mergeCell ref="H289:M289"/>
    <mergeCell ref="B290:C290"/>
    <mergeCell ref="A261:O261"/>
    <mergeCell ref="A252:K252"/>
    <mergeCell ref="F236:G236"/>
    <mergeCell ref="J281:K281"/>
    <mergeCell ref="L281:M281"/>
    <mergeCell ref="H209:I209"/>
    <mergeCell ref="D290:E290"/>
    <mergeCell ref="F290:G290"/>
    <mergeCell ref="H290:I290"/>
    <mergeCell ref="J290:K290"/>
    <mergeCell ref="B254:C254"/>
    <mergeCell ref="D254:E254"/>
    <mergeCell ref="F254:G254"/>
    <mergeCell ref="H254:I254"/>
    <mergeCell ref="J218:K218"/>
    <mergeCell ref="J173:K173"/>
    <mergeCell ref="C164:F164"/>
    <mergeCell ref="A288:M288"/>
    <mergeCell ref="A226:A228"/>
    <mergeCell ref="L245:M245"/>
    <mergeCell ref="N245:O245"/>
    <mergeCell ref="B253:K253"/>
    <mergeCell ref="L263:M263"/>
    <mergeCell ref="J191:K191"/>
    <mergeCell ref="L191:M191"/>
    <mergeCell ref="A180:K180"/>
    <mergeCell ref="H218:I218"/>
    <mergeCell ref="A253:A255"/>
    <mergeCell ref="D191:E191"/>
    <mergeCell ref="F191:G191"/>
    <mergeCell ref="H191:I191"/>
    <mergeCell ref="B181:K181"/>
    <mergeCell ref="A216:K216"/>
    <mergeCell ref="J254:K254"/>
    <mergeCell ref="F218:G218"/>
    <mergeCell ref="B281:C281"/>
    <mergeCell ref="D281:E281"/>
    <mergeCell ref="F281:G281"/>
    <mergeCell ref="H281:I281"/>
    <mergeCell ref="A280:O280"/>
    <mergeCell ref="N281:O281"/>
    <mergeCell ref="N263:O263"/>
    <mergeCell ref="B262:G262"/>
    <mergeCell ref="H262:O262"/>
    <mergeCell ref="B263:C263"/>
    <mergeCell ref="D263:E263"/>
    <mergeCell ref="F263:G263"/>
    <mergeCell ref="H263:I263"/>
    <mergeCell ref="J263:K263"/>
    <mergeCell ref="P245:Q245"/>
    <mergeCell ref="R245:S245"/>
    <mergeCell ref="T245:U245"/>
    <mergeCell ref="B182:C182"/>
    <mergeCell ref="D182:E182"/>
    <mergeCell ref="F182:G182"/>
    <mergeCell ref="H182:I182"/>
    <mergeCell ref="J182:K182"/>
    <mergeCell ref="B245:C245"/>
    <mergeCell ref="D245:E245"/>
    <mergeCell ref="F245:G245"/>
    <mergeCell ref="H245:I245"/>
    <mergeCell ref="J245:K245"/>
    <mergeCell ref="A234:G234"/>
    <mergeCell ref="A217:A219"/>
    <mergeCell ref="B217:K217"/>
    <mergeCell ref="B218:C218"/>
    <mergeCell ref="D218:E218"/>
    <mergeCell ref="A235:A237"/>
    <mergeCell ref="B235:G235"/>
    <mergeCell ref="B236:C236"/>
    <mergeCell ref="D236:E236"/>
    <mergeCell ref="A225:E225"/>
    <mergeCell ref="B227:C227"/>
    <mergeCell ref="P148:Q148"/>
    <mergeCell ref="R148:S148"/>
    <mergeCell ref="A173:A174"/>
    <mergeCell ref="A172:S172"/>
    <mergeCell ref="A146:S146"/>
    <mergeCell ref="L148:M148"/>
    <mergeCell ref="N148:O148"/>
    <mergeCell ref="A138:A140"/>
    <mergeCell ref="P173:Q173"/>
    <mergeCell ref="R173:S173"/>
    <mergeCell ref="L173:M173"/>
    <mergeCell ref="N173:O173"/>
    <mergeCell ref="B173:C173"/>
    <mergeCell ref="D173:E173"/>
    <mergeCell ref="F173:G173"/>
    <mergeCell ref="H173:I173"/>
    <mergeCell ref="B163:F163"/>
    <mergeCell ref="N158:O158"/>
    <mergeCell ref="P158:Q158"/>
    <mergeCell ref="R158:S158"/>
    <mergeCell ref="C165:D165"/>
    <mergeCell ref="E165:F165"/>
    <mergeCell ref="G165:H165"/>
    <mergeCell ref="I165:J165"/>
    <mergeCell ref="T121:U121"/>
    <mergeCell ref="B130:C130"/>
    <mergeCell ref="J121:K121"/>
    <mergeCell ref="L121:M121"/>
    <mergeCell ref="B139:C139"/>
    <mergeCell ref="N139:O139"/>
    <mergeCell ref="D139:E139"/>
    <mergeCell ref="D130:E130"/>
    <mergeCell ref="F130:G130"/>
    <mergeCell ref="R121:S121"/>
    <mergeCell ref="B121:C121"/>
    <mergeCell ref="D121:E121"/>
    <mergeCell ref="U139:V139"/>
    <mergeCell ref="L130:M130"/>
    <mergeCell ref="N130:O130"/>
    <mergeCell ref="P130:Q130"/>
    <mergeCell ref="R130:S130"/>
    <mergeCell ref="S139:T139"/>
    <mergeCell ref="B112:C112"/>
    <mergeCell ref="B41:K41"/>
    <mergeCell ref="B42:C42"/>
    <mergeCell ref="D42:E42"/>
    <mergeCell ref="F42:G42"/>
    <mergeCell ref="D103:E103"/>
    <mergeCell ref="F103:G103"/>
    <mergeCell ref="H103:I103"/>
    <mergeCell ref="J103:K103"/>
    <mergeCell ref="B94:C94"/>
    <mergeCell ref="D94:E94"/>
    <mergeCell ref="F94:G94"/>
    <mergeCell ref="H94:I94"/>
    <mergeCell ref="A101:O101"/>
    <mergeCell ref="L111:O111"/>
    <mergeCell ref="A110:O110"/>
    <mergeCell ref="A1:F1"/>
    <mergeCell ref="B12:E12"/>
    <mergeCell ref="B13:C13"/>
    <mergeCell ref="D13:E13"/>
    <mergeCell ref="A4:H4"/>
    <mergeCell ref="E5:H5"/>
    <mergeCell ref="A5:A7"/>
    <mergeCell ref="A11:H11"/>
    <mergeCell ref="E6:F6"/>
    <mergeCell ref="F12:H13"/>
    <mergeCell ref="G6:H6"/>
    <mergeCell ref="B5:D6"/>
    <mergeCell ref="D33:E33"/>
    <mergeCell ref="B93:K93"/>
    <mergeCell ref="F33:G33"/>
    <mergeCell ref="H33:I33"/>
    <mergeCell ref="J33:K33"/>
    <mergeCell ref="H76:I76"/>
    <mergeCell ref="J76:K76"/>
    <mergeCell ref="D85:E85"/>
    <mergeCell ref="L33:M33"/>
    <mergeCell ref="M42:N42"/>
    <mergeCell ref="A92:K92"/>
    <mergeCell ref="A67:F67"/>
    <mergeCell ref="B84:M84"/>
    <mergeCell ref="B85:C85"/>
    <mergeCell ref="H42:I42"/>
    <mergeCell ref="F85:G85"/>
    <mergeCell ref="H85:I85"/>
    <mergeCell ref="B226:E226"/>
    <mergeCell ref="M93:N93"/>
    <mergeCell ref="D227:E227"/>
    <mergeCell ref="A147:A149"/>
    <mergeCell ref="A245:A246"/>
    <mergeCell ref="A103:A104"/>
    <mergeCell ref="D112:E112"/>
    <mergeCell ref="H112:I112"/>
    <mergeCell ref="J112:K112"/>
    <mergeCell ref="L103:M103"/>
    <mergeCell ref="B103:C103"/>
    <mergeCell ref="L112:M112"/>
    <mergeCell ref="N112:O112"/>
    <mergeCell ref="B120:I120"/>
    <mergeCell ref="N191:O191"/>
    <mergeCell ref="A189:O189"/>
    <mergeCell ref="J190:O190"/>
    <mergeCell ref="M96:N96"/>
    <mergeCell ref="B102:O102"/>
    <mergeCell ref="N103:O103"/>
    <mergeCell ref="A120:A122"/>
    <mergeCell ref="F121:G121"/>
    <mergeCell ref="J120:U120"/>
    <mergeCell ref="F139:G139"/>
    <mergeCell ref="AE23:AF23"/>
    <mergeCell ref="AG23:AH23"/>
    <mergeCell ref="J23:K23"/>
    <mergeCell ref="H23:I23"/>
    <mergeCell ref="Z129:AC129"/>
    <mergeCell ref="X130:Y130"/>
    <mergeCell ref="AB130:AC130"/>
    <mergeCell ref="Z130:AA130"/>
    <mergeCell ref="Q110:R113"/>
    <mergeCell ref="S111:T113"/>
    <mergeCell ref="U111:V113"/>
    <mergeCell ref="W111:X113"/>
    <mergeCell ref="Y111:Z113"/>
    <mergeCell ref="AA111:AB113"/>
    <mergeCell ref="AC111:AD113"/>
    <mergeCell ref="A119:U119"/>
    <mergeCell ref="V130:W130"/>
    <mergeCell ref="N121:O121"/>
    <mergeCell ref="P121:Q121"/>
    <mergeCell ref="H121:I121"/>
    <mergeCell ref="H130:I130"/>
    <mergeCell ref="J94:K94"/>
    <mergeCell ref="A93:A95"/>
    <mergeCell ref="J130:K130"/>
    <mergeCell ref="AI23:AJ23"/>
    <mergeCell ref="AK23:AL23"/>
    <mergeCell ref="Y23:Z23"/>
    <mergeCell ref="AA23:AB23"/>
    <mergeCell ref="B22:K22"/>
    <mergeCell ref="A21:K21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O23:P23"/>
    <mergeCell ref="Q23:R23"/>
    <mergeCell ref="S23:T23"/>
    <mergeCell ref="AA139:AB139"/>
    <mergeCell ref="AC139:AD139"/>
    <mergeCell ref="BQ139:BR139"/>
    <mergeCell ref="BS139:BT139"/>
    <mergeCell ref="BU139:BV139"/>
    <mergeCell ref="BW139:BX139"/>
    <mergeCell ref="B138:M138"/>
    <mergeCell ref="A137:M137"/>
    <mergeCell ref="AS139:AT139"/>
    <mergeCell ref="AU139:AV139"/>
    <mergeCell ref="AW139:AX139"/>
    <mergeCell ref="AY139:AZ139"/>
    <mergeCell ref="BA139:BB139"/>
    <mergeCell ref="BC139:BD139"/>
    <mergeCell ref="Y139:Z139"/>
    <mergeCell ref="J139:K139"/>
    <mergeCell ref="W139:X139"/>
    <mergeCell ref="P139:Q139"/>
    <mergeCell ref="H139:I139"/>
    <mergeCell ref="L139:M139"/>
    <mergeCell ref="AQ139:AR139"/>
    <mergeCell ref="A270:O270"/>
    <mergeCell ref="B271:I271"/>
    <mergeCell ref="J271:O271"/>
    <mergeCell ref="B272:C272"/>
    <mergeCell ref="D272:E272"/>
    <mergeCell ref="F272:G272"/>
    <mergeCell ref="H272:I272"/>
    <mergeCell ref="J272:K272"/>
    <mergeCell ref="L272:M272"/>
    <mergeCell ref="N272:O2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2"/>
  <sheetViews>
    <sheetView showGridLines="0" workbookViewId="0">
      <selection sqref="A1:F1"/>
    </sheetView>
  </sheetViews>
  <sheetFormatPr defaultRowHeight="12.75"/>
  <cols>
    <col min="1" max="16384" width="9.140625" style="61"/>
  </cols>
  <sheetData>
    <row r="1" spans="1:33" ht="15.75">
      <c r="A1" s="473" t="s">
        <v>221</v>
      </c>
      <c r="B1" s="473"/>
      <c r="C1" s="473"/>
      <c r="D1" s="473"/>
      <c r="E1" s="473"/>
      <c r="F1" s="473"/>
    </row>
    <row r="3" spans="1:33">
      <c r="A3" s="65" t="s">
        <v>180</v>
      </c>
    </row>
    <row r="4" spans="1:33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</row>
    <row r="5" spans="1:33"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</row>
    <row r="8" spans="1:33"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33"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1:33"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1:33"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3"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3"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3"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:33"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1:33"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1:33"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</row>
    <row r="20" spans="1:33"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</row>
    <row r="21" spans="1:33"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spans="1:33">
      <c r="D22" s="68"/>
      <c r="E22" s="68"/>
      <c r="F22" s="68"/>
      <c r="G22" s="68"/>
      <c r="H22" s="68"/>
      <c r="I22" s="68"/>
      <c r="J22" s="62"/>
      <c r="K22" s="62"/>
      <c r="L22" s="62"/>
      <c r="M22" s="62"/>
      <c r="N22" s="62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33">
      <c r="A23" s="65" t="s">
        <v>62</v>
      </c>
      <c r="D23" s="68"/>
      <c r="E23" s="68"/>
      <c r="F23" s="68"/>
      <c r="G23" s="68"/>
      <c r="H23" s="68"/>
      <c r="I23" s="68"/>
      <c r="J23" s="62"/>
      <c r="K23" s="62"/>
      <c r="L23" s="62"/>
      <c r="M23" s="62"/>
      <c r="N23" s="62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</row>
    <row r="24" spans="1:33">
      <c r="D24" s="68"/>
      <c r="E24" s="68"/>
      <c r="F24" s="68"/>
      <c r="G24" s="68"/>
      <c r="H24" s="68"/>
      <c r="I24" s="68"/>
      <c r="J24" s="62"/>
      <c r="K24" s="62"/>
      <c r="L24" s="62"/>
      <c r="M24" s="62"/>
      <c r="N24" s="62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</row>
    <row r="25" spans="1:33" ht="15" customHeight="1">
      <c r="D25" s="68"/>
      <c r="E25" s="68"/>
      <c r="F25" s="68"/>
      <c r="G25" s="68"/>
      <c r="H25" s="68"/>
      <c r="I25" s="68"/>
      <c r="J25" s="62"/>
      <c r="K25" s="62"/>
      <c r="L25" s="62"/>
      <c r="M25" s="62"/>
      <c r="N25" s="62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ht="15" customHeight="1">
      <c r="D26" s="68"/>
      <c r="E26" s="68"/>
      <c r="F26" s="68"/>
      <c r="G26" s="68"/>
      <c r="H26" s="68"/>
      <c r="I26" s="68"/>
      <c r="J26" s="72" t="s">
        <v>4</v>
      </c>
      <c r="K26" s="72" t="s">
        <v>5</v>
      </c>
      <c r="L26" s="62"/>
      <c r="M26" s="72"/>
      <c r="N26" s="62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ht="15" customHeight="1">
      <c r="D27" s="68"/>
      <c r="E27" s="68"/>
      <c r="F27" s="68"/>
      <c r="G27" s="68"/>
      <c r="H27" s="68"/>
      <c r="I27" s="68"/>
      <c r="J27" s="63">
        <v>0.25757575757575757</v>
      </c>
      <c r="K27" s="63">
        <v>0.74242424242424243</v>
      </c>
      <c r="L27" s="70"/>
      <c r="M27" s="62"/>
      <c r="N27" s="62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ht="15" customHeight="1">
      <c r="D28" s="68"/>
      <c r="E28" s="68"/>
      <c r="F28" s="68"/>
      <c r="G28" s="68"/>
      <c r="H28" s="68"/>
      <c r="I28" s="68"/>
      <c r="J28" s="62"/>
      <c r="K28" s="62"/>
      <c r="L28" s="62"/>
      <c r="M28" s="62"/>
      <c r="N28" s="62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spans="1:33" ht="15" customHeight="1">
      <c r="D29" s="68"/>
      <c r="E29" s="68"/>
      <c r="F29" s="68"/>
      <c r="G29" s="68"/>
      <c r="H29" s="68"/>
      <c r="I29" s="68"/>
      <c r="J29" s="62"/>
      <c r="K29" s="62"/>
      <c r="L29" s="62"/>
      <c r="M29" s="62"/>
      <c r="N29" s="62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spans="1:33" ht="15" customHeight="1">
      <c r="D30" s="68"/>
      <c r="E30" s="68"/>
      <c r="F30" s="68"/>
      <c r="G30" s="68"/>
      <c r="H30" s="68"/>
      <c r="I30" s="68"/>
      <c r="J30" s="62"/>
      <c r="K30" s="62"/>
      <c r="L30" s="62"/>
      <c r="M30" s="62"/>
      <c r="N30" s="62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1:33" ht="15" customHeight="1"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1:33" ht="15" customHeight="1"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1:33" ht="15" customHeight="1"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1:33" ht="15" customHeight="1"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1:33" ht="15" customHeight="1"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1:33" ht="15" customHeight="1"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1:33" ht="15" customHeight="1"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1:33"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1:33">
      <c r="D39" s="68"/>
      <c r="E39" s="68"/>
      <c r="F39" s="68"/>
      <c r="G39" s="68"/>
      <c r="H39" s="68"/>
      <c r="I39" s="68"/>
      <c r="J39" s="62"/>
      <c r="K39" s="62"/>
      <c r="L39" s="62"/>
      <c r="M39" s="62"/>
      <c r="N39" s="62"/>
      <c r="O39" s="62"/>
      <c r="P39" s="62"/>
      <c r="Q39" s="62"/>
      <c r="R39" s="62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1:33">
      <c r="D40" s="68"/>
      <c r="E40" s="68"/>
      <c r="F40" s="68"/>
      <c r="G40" s="68"/>
      <c r="H40" s="68"/>
      <c r="I40" s="68"/>
      <c r="J40" s="62"/>
      <c r="K40" s="62"/>
      <c r="L40" s="62"/>
      <c r="M40" s="62"/>
      <c r="N40" s="62"/>
      <c r="O40" s="62"/>
      <c r="P40" s="62"/>
      <c r="Q40" s="62"/>
      <c r="R40" s="62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>
      <c r="D41" s="68"/>
      <c r="E41" s="68"/>
      <c r="F41" s="68"/>
      <c r="G41" s="68"/>
      <c r="H41" s="68"/>
      <c r="I41" s="68"/>
      <c r="J41" s="62"/>
      <c r="K41" s="62"/>
      <c r="L41" s="62"/>
      <c r="M41" s="62"/>
      <c r="N41" s="62"/>
      <c r="O41" s="62"/>
      <c r="P41" s="62"/>
      <c r="Q41" s="62"/>
      <c r="R41" s="62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3">
      <c r="D42" s="68"/>
      <c r="E42" s="68"/>
      <c r="F42" s="68"/>
      <c r="G42" s="68"/>
      <c r="H42" s="68"/>
      <c r="I42" s="68"/>
      <c r="J42" s="62"/>
      <c r="K42" s="62"/>
      <c r="L42" s="62"/>
      <c r="M42" s="62"/>
      <c r="N42" s="62"/>
      <c r="O42" s="62"/>
      <c r="P42" s="62"/>
      <c r="Q42" s="62"/>
      <c r="R42" s="62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1:33">
      <c r="A43" s="65" t="s">
        <v>214</v>
      </c>
      <c r="D43" s="68"/>
      <c r="E43" s="68"/>
      <c r="F43" s="68"/>
      <c r="G43" s="68"/>
      <c r="H43" s="68"/>
      <c r="I43" s="68"/>
      <c r="J43" s="62"/>
      <c r="K43" s="62"/>
      <c r="L43" s="62"/>
      <c r="M43" s="62"/>
      <c r="N43" s="62"/>
      <c r="O43" s="62"/>
      <c r="P43" s="62"/>
      <c r="Q43" s="62"/>
      <c r="R43" s="62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>
      <c r="D44" s="68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>
      <c r="D45" s="68"/>
      <c r="E45" s="62"/>
      <c r="F45" s="62"/>
      <c r="G45" s="62"/>
      <c r="H45" s="62"/>
      <c r="I45" s="62"/>
      <c r="J45" s="62" t="s">
        <v>56</v>
      </c>
      <c r="K45" s="62"/>
      <c r="L45" s="62"/>
      <c r="M45" s="62"/>
      <c r="N45" s="62"/>
      <c r="O45" s="62"/>
      <c r="P45" s="62"/>
      <c r="Q45" s="62"/>
      <c r="R45" s="62"/>
      <c r="S45" s="62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>
      <c r="D46" s="68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1:33">
      <c r="D47" s="68"/>
      <c r="E47" s="62"/>
      <c r="F47" s="62"/>
      <c r="G47" s="62"/>
      <c r="H47" s="62"/>
      <c r="I47" s="62"/>
      <c r="J47" s="62" t="s">
        <v>57</v>
      </c>
      <c r="K47" s="62" t="s">
        <v>58</v>
      </c>
      <c r="L47" s="62" t="s">
        <v>59</v>
      </c>
      <c r="M47" s="62" t="s">
        <v>60</v>
      </c>
      <c r="N47" s="62" t="s">
        <v>61</v>
      </c>
      <c r="O47" s="68"/>
      <c r="P47" s="62"/>
      <c r="Q47" s="62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1:33">
      <c r="D48" s="68"/>
      <c r="E48" s="62"/>
      <c r="F48" s="62"/>
      <c r="G48" s="62"/>
      <c r="H48" s="62"/>
      <c r="I48" s="64" t="s">
        <v>63</v>
      </c>
      <c r="J48" s="63">
        <f>Doctors!C25</f>
        <v>0.94117647058823517</v>
      </c>
      <c r="K48" s="63">
        <f>Doctors!E25</f>
        <v>0</v>
      </c>
      <c r="L48" s="63">
        <f>Doctors!G25</f>
        <v>0</v>
      </c>
      <c r="M48" s="63">
        <f>Doctors!I25</f>
        <v>5.8823529411764698E-2</v>
      </c>
      <c r="N48" s="63">
        <f>Doctors!K25</f>
        <v>0</v>
      </c>
      <c r="O48" s="68"/>
      <c r="P48" s="63"/>
      <c r="Q48" s="63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4:33">
      <c r="D49" s="68"/>
      <c r="E49" s="62"/>
      <c r="F49" s="62"/>
      <c r="G49" s="62"/>
      <c r="H49" s="62"/>
      <c r="I49" s="64" t="s">
        <v>64</v>
      </c>
      <c r="J49" s="63">
        <f>Doctors!C26</f>
        <v>0.79591836734693866</v>
      </c>
      <c r="K49" s="63">
        <f>Doctors!E26</f>
        <v>2.0408163265306124E-2</v>
      </c>
      <c r="L49" s="63">
        <f>Doctors!G26</f>
        <v>2.0408163265306124E-2</v>
      </c>
      <c r="M49" s="63">
        <f>Doctors!I26</f>
        <v>0.16326530612244899</v>
      </c>
      <c r="N49" s="63">
        <f>Doctors!K26</f>
        <v>0</v>
      </c>
      <c r="O49" s="68"/>
      <c r="P49" s="71"/>
      <c r="Q49" s="71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4:33">
      <c r="D50" s="68"/>
      <c r="E50" s="62"/>
      <c r="F50" s="62"/>
      <c r="G50" s="62"/>
      <c r="H50" s="62"/>
      <c r="I50" s="62"/>
      <c r="J50" s="62"/>
      <c r="K50" s="62"/>
      <c r="L50" s="68"/>
      <c r="M50" s="62"/>
      <c r="N50" s="62"/>
      <c r="O50" s="62"/>
      <c r="P50" s="62"/>
      <c r="Q50" s="62"/>
      <c r="R50" s="62"/>
      <c r="S50" s="62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4:33">
      <c r="D51" s="68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4:33">
      <c r="D52" s="68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4:33">
      <c r="D53" s="68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68"/>
      <c r="AB53" s="68"/>
      <c r="AC53" s="68"/>
      <c r="AD53" s="68"/>
      <c r="AE53" s="68"/>
      <c r="AF53" s="68"/>
      <c r="AG53" s="68"/>
    </row>
    <row r="54" spans="4:33">
      <c r="D54" s="68"/>
      <c r="E54" s="68"/>
      <c r="F54" s="68"/>
      <c r="G54" s="68"/>
      <c r="H54" s="68"/>
      <c r="I54" s="68"/>
      <c r="J54" s="62"/>
      <c r="K54" s="62"/>
      <c r="L54" s="62"/>
      <c r="M54" s="62"/>
      <c r="N54" s="62"/>
      <c r="O54" s="62"/>
      <c r="P54" s="287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68"/>
      <c r="AB54" s="68"/>
      <c r="AC54" s="68"/>
      <c r="AD54" s="68"/>
      <c r="AE54" s="68"/>
      <c r="AF54" s="68"/>
      <c r="AG54" s="68"/>
    </row>
    <row r="55" spans="4:33">
      <c r="D55" s="68"/>
      <c r="E55" s="68"/>
      <c r="F55" s="68"/>
      <c r="G55" s="68"/>
      <c r="H55" s="68"/>
      <c r="I55" s="68"/>
      <c r="J55" s="62"/>
      <c r="K55" s="62"/>
      <c r="L55" s="62"/>
      <c r="M55" s="62"/>
      <c r="N55" s="62"/>
      <c r="O55" s="62"/>
      <c r="P55" s="287"/>
      <c r="Q55" s="288"/>
      <c r="R55" s="288"/>
      <c r="S55" s="289"/>
      <c r="T55" s="289"/>
      <c r="U55" s="288"/>
      <c r="V55" s="288"/>
      <c r="W55" s="288"/>
      <c r="X55" s="288"/>
      <c r="Y55" s="288"/>
      <c r="Z55" s="288"/>
      <c r="AA55" s="68"/>
      <c r="AB55" s="68"/>
      <c r="AC55" s="68"/>
      <c r="AD55" s="68"/>
      <c r="AE55" s="68"/>
      <c r="AF55" s="68"/>
      <c r="AG55" s="68"/>
    </row>
    <row r="56" spans="4:33">
      <c r="D56" s="68"/>
      <c r="E56" s="68"/>
      <c r="F56" s="68"/>
      <c r="G56" s="68"/>
      <c r="H56" s="68"/>
      <c r="I56" s="68"/>
      <c r="J56" s="62"/>
      <c r="K56" s="62"/>
      <c r="L56" s="62"/>
      <c r="M56" s="62"/>
      <c r="N56" s="62"/>
      <c r="O56" s="62"/>
      <c r="P56" s="287"/>
      <c r="Q56" s="290"/>
      <c r="R56" s="291"/>
      <c r="S56" s="292"/>
      <c r="T56" s="293"/>
      <c r="U56" s="290"/>
      <c r="V56" s="291"/>
      <c r="W56" s="290"/>
      <c r="X56" s="291"/>
      <c r="Y56" s="290"/>
      <c r="Z56" s="291"/>
      <c r="AA56" s="68"/>
      <c r="AB56" s="68"/>
      <c r="AC56" s="68"/>
      <c r="AD56" s="68"/>
      <c r="AE56" s="68"/>
      <c r="AF56" s="68"/>
      <c r="AG56" s="68"/>
    </row>
    <row r="57" spans="4:33">
      <c r="D57" s="68"/>
      <c r="E57" s="68"/>
      <c r="F57" s="68"/>
      <c r="G57" s="68"/>
      <c r="H57" s="68"/>
      <c r="I57" s="68"/>
      <c r="J57" s="62"/>
      <c r="K57" s="62"/>
      <c r="L57" s="62"/>
      <c r="M57" s="62"/>
      <c r="N57" s="62"/>
      <c r="O57" s="62"/>
      <c r="P57" s="287"/>
      <c r="Q57" s="290"/>
      <c r="R57" s="291"/>
      <c r="S57" s="292"/>
      <c r="T57" s="293"/>
      <c r="U57" s="290"/>
      <c r="V57" s="291"/>
      <c r="W57" s="290"/>
      <c r="X57" s="291"/>
      <c r="Y57" s="290"/>
      <c r="Z57" s="291"/>
      <c r="AA57" s="68"/>
      <c r="AB57" s="68"/>
      <c r="AC57" s="68"/>
      <c r="AD57" s="68"/>
      <c r="AE57" s="68"/>
      <c r="AF57" s="68"/>
      <c r="AG57" s="68"/>
    </row>
    <row r="58" spans="4:33">
      <c r="D58" s="68"/>
      <c r="E58" s="68"/>
      <c r="F58" s="68"/>
      <c r="G58" s="68"/>
      <c r="H58" s="68"/>
      <c r="I58" s="68"/>
      <c r="J58" s="62"/>
      <c r="K58" s="62"/>
      <c r="L58" s="62"/>
      <c r="M58" s="62"/>
      <c r="N58" s="62"/>
      <c r="O58" s="62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68"/>
      <c r="AB58" s="68"/>
      <c r="AC58" s="68"/>
      <c r="AD58" s="68"/>
      <c r="AE58" s="68"/>
      <c r="AF58" s="68"/>
      <c r="AG58" s="68"/>
    </row>
    <row r="59" spans="4:33">
      <c r="D59" s="68"/>
      <c r="E59" s="68"/>
      <c r="F59" s="68"/>
      <c r="G59" s="68"/>
      <c r="H59" s="68"/>
      <c r="I59" s="68"/>
      <c r="J59" s="62"/>
      <c r="K59" s="62"/>
      <c r="L59" s="62"/>
      <c r="M59" s="62"/>
      <c r="N59" s="62"/>
      <c r="O59" s="62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68"/>
      <c r="AB59" s="68"/>
      <c r="AC59" s="68"/>
      <c r="AD59" s="68"/>
      <c r="AE59" s="68"/>
      <c r="AF59" s="68"/>
      <c r="AG59" s="68"/>
    </row>
    <row r="60" spans="4:33">
      <c r="D60" s="68"/>
      <c r="E60" s="68"/>
      <c r="F60" s="68"/>
      <c r="G60" s="68"/>
      <c r="H60" s="68"/>
      <c r="I60" s="68"/>
      <c r="J60" s="62"/>
      <c r="K60" s="62"/>
      <c r="L60" s="62"/>
      <c r="M60" s="62"/>
      <c r="N60" s="62"/>
      <c r="O60" s="62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68"/>
      <c r="AB60" s="68"/>
      <c r="AC60" s="68"/>
      <c r="AD60" s="68"/>
      <c r="AE60" s="68"/>
      <c r="AF60" s="68"/>
      <c r="AG60" s="68"/>
    </row>
    <row r="61" spans="4:33">
      <c r="D61" s="68"/>
      <c r="E61" s="68"/>
      <c r="F61" s="68"/>
      <c r="G61" s="68"/>
      <c r="H61" s="68"/>
      <c r="I61" s="68"/>
      <c r="J61" s="62"/>
      <c r="K61" s="62"/>
      <c r="L61" s="62"/>
      <c r="M61" s="62"/>
      <c r="N61" s="62"/>
      <c r="O61" s="62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68"/>
      <c r="AB61" s="68"/>
      <c r="AC61" s="68"/>
      <c r="AD61" s="68"/>
      <c r="AE61" s="68"/>
      <c r="AF61" s="68"/>
      <c r="AG61" s="68"/>
    </row>
    <row r="62" spans="4:33">
      <c r="D62" s="68"/>
      <c r="E62" s="68"/>
      <c r="F62" s="68"/>
      <c r="G62" s="68"/>
      <c r="H62" s="68"/>
      <c r="I62" s="68"/>
      <c r="J62" s="62"/>
      <c r="K62" s="62"/>
      <c r="L62" s="62"/>
      <c r="M62" s="62"/>
      <c r="N62" s="62"/>
      <c r="O62" s="62"/>
      <c r="P62" s="62"/>
      <c r="Q62" s="62"/>
      <c r="R62" s="62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</row>
    <row r="63" spans="4:33">
      <c r="D63" s="68"/>
      <c r="E63" s="68"/>
      <c r="F63" s="68"/>
      <c r="G63" s="68"/>
      <c r="H63" s="68"/>
      <c r="I63" s="68"/>
      <c r="J63" s="62"/>
      <c r="K63" s="62"/>
      <c r="L63" s="62"/>
      <c r="M63" s="62"/>
      <c r="N63" s="62"/>
      <c r="O63" s="62"/>
      <c r="P63" s="62"/>
      <c r="Q63" s="62"/>
      <c r="R63" s="62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</row>
    <row r="64" spans="4:33">
      <c r="D64" s="68"/>
      <c r="E64" s="68"/>
      <c r="F64" s="68"/>
      <c r="G64" s="68"/>
      <c r="H64" s="68"/>
      <c r="I64" s="68"/>
      <c r="J64" s="62"/>
      <c r="K64" s="62"/>
      <c r="L64" s="62"/>
      <c r="M64" s="62"/>
      <c r="N64" s="62"/>
      <c r="O64" s="62"/>
      <c r="P64" s="62"/>
      <c r="Q64" s="62"/>
      <c r="R64" s="62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</row>
    <row r="65" spans="1:33">
      <c r="D65" s="68"/>
      <c r="E65" s="68"/>
      <c r="F65" s="68"/>
      <c r="G65" s="68"/>
      <c r="H65" s="68"/>
      <c r="I65" s="68"/>
      <c r="J65" s="62"/>
      <c r="K65" s="62"/>
      <c r="L65" s="62"/>
      <c r="M65" s="62"/>
      <c r="N65" s="62"/>
      <c r="O65" s="62"/>
      <c r="P65" s="62"/>
      <c r="Q65" s="62"/>
      <c r="R65" s="62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</row>
    <row r="66" spans="1:33">
      <c r="D66" s="68"/>
      <c r="E66" s="68"/>
      <c r="F66" s="68"/>
      <c r="G66" s="68"/>
      <c r="H66" s="68"/>
      <c r="I66" s="68"/>
      <c r="J66" s="62"/>
      <c r="K66" s="62"/>
      <c r="L66" s="62"/>
      <c r="M66" s="62"/>
      <c r="N66" s="62"/>
      <c r="O66" s="62"/>
      <c r="P66" s="62"/>
      <c r="Q66" s="62"/>
      <c r="R66" s="62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</row>
    <row r="67" spans="1:33">
      <c r="D67" s="68"/>
      <c r="E67" s="68"/>
      <c r="F67" s="68"/>
      <c r="G67" s="68"/>
      <c r="H67" s="68"/>
      <c r="I67" s="68"/>
      <c r="J67" s="62"/>
      <c r="K67" s="62"/>
      <c r="L67" s="62"/>
      <c r="M67" s="62"/>
      <c r="N67" s="62"/>
      <c r="O67" s="62"/>
      <c r="P67" s="62"/>
      <c r="Q67" s="62"/>
      <c r="R67" s="62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</row>
    <row r="68" spans="1:33">
      <c r="D68" s="68"/>
      <c r="E68" s="68"/>
      <c r="F68" s="68"/>
      <c r="G68" s="68"/>
      <c r="H68" s="68"/>
      <c r="I68" s="68"/>
      <c r="J68" s="62"/>
      <c r="K68" s="62"/>
      <c r="L68" s="62"/>
      <c r="M68" s="62"/>
      <c r="N68" s="62"/>
      <c r="O68" s="62"/>
      <c r="P68" s="62"/>
      <c r="Q68" s="62"/>
      <c r="R68" s="62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</row>
    <row r="69" spans="1:33">
      <c r="D69" s="68"/>
      <c r="E69" s="68"/>
      <c r="F69" s="68"/>
      <c r="G69" s="68"/>
      <c r="H69" s="68"/>
      <c r="I69" s="68"/>
      <c r="J69" s="62"/>
      <c r="K69" s="62"/>
      <c r="L69" s="62"/>
      <c r="M69" s="62"/>
      <c r="N69" s="62"/>
      <c r="O69" s="62"/>
      <c r="P69" s="62"/>
      <c r="Q69" s="62"/>
      <c r="R69" s="62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</row>
    <row r="70" spans="1:33">
      <c r="D70" s="68"/>
      <c r="E70" s="68"/>
      <c r="F70" s="68"/>
      <c r="G70" s="68"/>
      <c r="H70" s="68"/>
      <c r="I70" s="68"/>
      <c r="J70" s="62"/>
      <c r="K70" s="62"/>
      <c r="L70" s="62"/>
      <c r="M70" s="62"/>
      <c r="N70" s="62"/>
      <c r="O70" s="62"/>
      <c r="P70" s="62"/>
      <c r="Q70" s="62"/>
      <c r="R70" s="62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</row>
    <row r="71" spans="1:33">
      <c r="D71" s="68"/>
      <c r="E71" s="68"/>
      <c r="F71" s="68"/>
      <c r="G71" s="68"/>
      <c r="H71" s="68"/>
      <c r="I71" s="68"/>
      <c r="J71" s="62"/>
      <c r="K71" s="62"/>
      <c r="L71" s="62"/>
      <c r="M71" s="62"/>
      <c r="N71" s="62"/>
      <c r="O71" s="62"/>
      <c r="P71" s="62"/>
      <c r="Q71" s="62"/>
      <c r="R71" s="62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</row>
    <row r="72" spans="1:33" ht="15" customHeight="1">
      <c r="A72" s="65" t="s">
        <v>47</v>
      </c>
      <c r="D72" s="68"/>
      <c r="E72" s="68"/>
      <c r="F72" s="68"/>
      <c r="G72" s="68"/>
      <c r="H72" s="68"/>
      <c r="I72" s="62"/>
      <c r="J72" s="62"/>
      <c r="K72" s="62"/>
      <c r="L72" s="62"/>
      <c r="M72" s="62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</row>
    <row r="73" spans="1:33" ht="15" customHeight="1">
      <c r="D73" s="68"/>
      <c r="E73" s="68"/>
      <c r="F73" s="68"/>
      <c r="G73" s="68"/>
      <c r="H73" s="68"/>
      <c r="I73" s="62"/>
      <c r="J73" s="62"/>
      <c r="K73" s="62" t="s">
        <v>47</v>
      </c>
      <c r="L73" s="62"/>
      <c r="M73" s="62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</row>
    <row r="74" spans="1:33" ht="15" customHeight="1">
      <c r="D74" s="68"/>
      <c r="E74" s="68"/>
      <c r="F74" s="68"/>
      <c r="G74" s="68"/>
      <c r="H74" s="68"/>
      <c r="I74" s="62"/>
      <c r="J74" s="62"/>
      <c r="K74" s="62"/>
      <c r="L74" s="62"/>
      <c r="M74" s="62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</row>
    <row r="75" spans="1:33" ht="15" customHeight="1">
      <c r="D75" s="68"/>
      <c r="E75" s="68"/>
      <c r="F75" s="68"/>
      <c r="G75" s="68"/>
      <c r="H75" s="68"/>
      <c r="I75" s="62"/>
      <c r="J75" s="62"/>
      <c r="K75" s="62" t="s">
        <v>48</v>
      </c>
      <c r="L75" s="62" t="s">
        <v>67</v>
      </c>
      <c r="M75" s="62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</row>
    <row r="76" spans="1:33" ht="15" customHeight="1">
      <c r="D76" s="68"/>
      <c r="E76" s="68"/>
      <c r="F76" s="68"/>
      <c r="G76" s="68"/>
      <c r="H76" s="68"/>
      <c r="I76" s="62"/>
      <c r="J76" s="64" t="s">
        <v>63</v>
      </c>
      <c r="K76" s="63">
        <v>0.94120000000000004</v>
      </c>
      <c r="L76" s="63">
        <v>5.8799999999999998E-2</v>
      </c>
      <c r="M76" s="62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</row>
    <row r="77" spans="1:33" ht="15" customHeight="1">
      <c r="D77" s="68"/>
      <c r="E77" s="68"/>
      <c r="F77" s="68"/>
      <c r="G77" s="68"/>
      <c r="H77" s="68"/>
      <c r="I77" s="62"/>
      <c r="J77" s="64" t="s">
        <v>64</v>
      </c>
      <c r="K77" s="63">
        <v>0.95920000000000005</v>
      </c>
      <c r="L77" s="63">
        <v>4.0800000000000003E-2</v>
      </c>
      <c r="M77" s="62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</row>
    <row r="78" spans="1:33" ht="15" customHeight="1">
      <c r="D78" s="68"/>
      <c r="E78" s="68"/>
      <c r="F78" s="68"/>
      <c r="G78" s="68"/>
      <c r="H78" s="68"/>
      <c r="I78" s="62"/>
      <c r="J78" s="62"/>
      <c r="K78" s="62"/>
      <c r="L78" s="62"/>
      <c r="M78" s="62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</row>
    <row r="79" spans="1:33" ht="15" customHeight="1">
      <c r="D79" s="68"/>
      <c r="E79" s="68"/>
      <c r="F79" s="68"/>
      <c r="G79" s="68"/>
      <c r="H79" s="68"/>
      <c r="I79" s="62"/>
      <c r="J79" s="62"/>
      <c r="K79" s="62"/>
      <c r="L79" s="62"/>
      <c r="M79" s="62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</row>
    <row r="80" spans="1:33" ht="15" customHeight="1">
      <c r="D80" s="68"/>
      <c r="E80" s="68"/>
      <c r="F80" s="68"/>
      <c r="G80" s="68"/>
      <c r="H80" s="68"/>
      <c r="I80" s="62"/>
      <c r="J80" s="62"/>
      <c r="K80" s="62"/>
      <c r="L80" s="62"/>
      <c r="M80" s="62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</row>
    <row r="81" spans="1:33" ht="1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</row>
    <row r="82" spans="1:33" ht="1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</row>
    <row r="83" spans="1:33" ht="1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</row>
    <row r="84" spans="1:33" ht="1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</row>
    <row r="85" spans="1:33" ht="1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</row>
    <row r="86" spans="1:33" ht="1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</row>
    <row r="87" spans="1:33" ht="1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</row>
    <row r="88" spans="1:33" ht="15" customHeight="1"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</row>
    <row r="89" spans="1:33" ht="15" customHeight="1">
      <c r="A89" s="65" t="s">
        <v>184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</row>
    <row r="90" spans="1:33" ht="15" customHeight="1"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</row>
    <row r="91" spans="1:33" ht="15" customHeight="1">
      <c r="D91" s="68"/>
      <c r="E91" s="68"/>
      <c r="F91" s="68"/>
      <c r="G91" s="68"/>
      <c r="H91" s="68"/>
      <c r="I91" s="62"/>
      <c r="J91" s="62"/>
      <c r="K91" s="62"/>
      <c r="L91" s="62"/>
      <c r="M91" s="62"/>
      <c r="N91" s="62"/>
      <c r="O91" s="62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</row>
    <row r="92" spans="1:33" ht="15" customHeight="1">
      <c r="D92" s="68"/>
      <c r="E92" s="68"/>
      <c r="F92" s="68"/>
      <c r="G92" s="68"/>
      <c r="H92" s="68"/>
      <c r="I92" s="62"/>
      <c r="J92" s="62" t="s">
        <v>72</v>
      </c>
      <c r="K92" s="62"/>
      <c r="L92" s="62"/>
      <c r="M92" s="62"/>
      <c r="N92" s="62"/>
      <c r="O92" s="62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</row>
    <row r="93" spans="1:33" ht="15" customHeight="1">
      <c r="D93" s="68"/>
      <c r="E93" s="68"/>
      <c r="F93" s="68"/>
      <c r="G93" s="68"/>
      <c r="H93" s="68"/>
      <c r="I93" s="62"/>
      <c r="J93" s="62"/>
      <c r="K93" s="62"/>
      <c r="L93" s="62"/>
      <c r="M93" s="62"/>
      <c r="N93" s="62"/>
      <c r="O93" s="62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</row>
    <row r="94" spans="1:33" ht="15" customHeight="1">
      <c r="D94" s="68"/>
      <c r="E94" s="68"/>
      <c r="F94" s="68"/>
      <c r="G94" s="68"/>
      <c r="H94" s="68"/>
      <c r="I94" s="62"/>
      <c r="J94" s="62" t="s">
        <v>49</v>
      </c>
      <c r="K94" s="62" t="s">
        <v>50</v>
      </c>
      <c r="L94" s="62" t="s">
        <v>51</v>
      </c>
      <c r="M94" s="62" t="s">
        <v>73</v>
      </c>
      <c r="N94" s="62"/>
      <c r="O94" s="62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</row>
    <row r="95" spans="1:33" ht="15" customHeight="1">
      <c r="D95" s="68"/>
      <c r="E95" s="68"/>
      <c r="F95" s="68"/>
      <c r="G95" s="68"/>
      <c r="H95" s="68"/>
      <c r="I95" s="64" t="s">
        <v>63</v>
      </c>
      <c r="J95" s="63">
        <v>0.1176</v>
      </c>
      <c r="K95" s="63">
        <v>0.1176</v>
      </c>
      <c r="L95" s="63">
        <v>0.76470000000000005</v>
      </c>
      <c r="M95" s="63">
        <v>0</v>
      </c>
      <c r="N95" s="62"/>
      <c r="O95" s="62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</row>
    <row r="96" spans="1:33" ht="15" customHeight="1">
      <c r="D96" s="68"/>
      <c r="E96" s="68"/>
      <c r="F96" s="68"/>
      <c r="G96" s="68"/>
      <c r="H96" s="68"/>
      <c r="I96" s="64" t="s">
        <v>64</v>
      </c>
      <c r="J96" s="63">
        <v>0</v>
      </c>
      <c r="K96" s="63">
        <v>0.1633</v>
      </c>
      <c r="L96" s="63">
        <v>0.8367</v>
      </c>
      <c r="M96" s="63">
        <v>0</v>
      </c>
      <c r="N96" s="62"/>
      <c r="O96" s="62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</row>
    <row r="97" spans="1:33" ht="15" customHeight="1">
      <c r="D97" s="68"/>
      <c r="E97" s="68"/>
      <c r="F97" s="68"/>
      <c r="G97" s="68"/>
      <c r="H97" s="68"/>
      <c r="I97" s="62"/>
      <c r="J97" s="62"/>
      <c r="K97" s="62"/>
      <c r="L97" s="62"/>
      <c r="M97" s="62"/>
      <c r="N97" s="62"/>
      <c r="O97" s="62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</row>
    <row r="98" spans="1:33" ht="15" customHeight="1"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</row>
    <row r="99" spans="1:33" ht="15" customHeight="1"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</row>
    <row r="100" spans="1:33" ht="15" customHeight="1"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</row>
    <row r="101" spans="1:33" ht="15" customHeight="1"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</row>
    <row r="102" spans="1:33" ht="15" customHeight="1"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</row>
    <row r="103" spans="1:33" ht="15" customHeight="1"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</row>
    <row r="104" spans="1:33" ht="15" customHeight="1"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</row>
    <row r="105" spans="1:33" ht="15" customHeight="1"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</row>
    <row r="106" spans="1:33" ht="15" customHeight="1">
      <c r="A106" s="65" t="s">
        <v>185</v>
      </c>
      <c r="D106" s="68"/>
      <c r="E106" s="68"/>
      <c r="F106" s="68"/>
      <c r="G106" s="68"/>
      <c r="H106" s="68"/>
      <c r="I106" s="62"/>
      <c r="J106" s="62"/>
      <c r="K106" s="62"/>
      <c r="L106" s="62"/>
      <c r="M106" s="62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</row>
    <row r="107" spans="1:33" ht="15" customHeight="1">
      <c r="D107" s="68"/>
      <c r="E107" s="68"/>
      <c r="F107" s="68"/>
      <c r="G107" s="68"/>
      <c r="H107" s="68"/>
      <c r="I107" s="62"/>
      <c r="J107" s="62"/>
      <c r="K107" s="62"/>
      <c r="L107" s="62"/>
      <c r="M107" s="62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</row>
    <row r="108" spans="1:33" ht="15" customHeight="1">
      <c r="D108" s="68"/>
      <c r="E108" s="68"/>
      <c r="F108" s="68"/>
      <c r="G108" s="68"/>
      <c r="H108" s="68"/>
      <c r="I108" s="62"/>
      <c r="J108" s="62" t="s">
        <v>74</v>
      </c>
      <c r="K108" s="62"/>
      <c r="L108" s="62"/>
      <c r="M108" s="62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</row>
    <row r="109" spans="1:33" ht="15" customHeight="1">
      <c r="D109" s="68"/>
      <c r="E109" s="68"/>
      <c r="F109" s="68"/>
      <c r="G109" s="68"/>
      <c r="H109" s="68"/>
      <c r="I109" s="62"/>
      <c r="J109" s="62"/>
      <c r="K109" s="62"/>
      <c r="L109" s="62"/>
      <c r="M109" s="62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</row>
    <row r="110" spans="1:33" ht="15" customHeight="1">
      <c r="D110" s="68"/>
      <c r="E110" s="68"/>
      <c r="F110" s="68"/>
      <c r="G110" s="68"/>
      <c r="H110" s="68"/>
      <c r="I110" s="62"/>
      <c r="J110" s="62" t="s">
        <v>52</v>
      </c>
      <c r="K110" s="62" t="s">
        <v>53</v>
      </c>
      <c r="L110" s="62"/>
      <c r="M110" s="62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</row>
    <row r="111" spans="1:33" ht="15" customHeight="1">
      <c r="D111" s="68"/>
      <c r="E111" s="68"/>
      <c r="F111" s="68"/>
      <c r="G111" s="68"/>
      <c r="H111" s="68"/>
      <c r="I111" s="64" t="s">
        <v>63</v>
      </c>
      <c r="J111" s="63">
        <v>5.8799999999999998E-2</v>
      </c>
      <c r="K111" s="63">
        <v>0.94120000000000004</v>
      </c>
      <c r="L111" s="62"/>
      <c r="M111" s="62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</row>
    <row r="112" spans="1:33" ht="15" customHeight="1">
      <c r="D112" s="68"/>
      <c r="E112" s="68"/>
      <c r="F112" s="68"/>
      <c r="G112" s="68"/>
      <c r="H112" s="68"/>
      <c r="I112" s="64" t="s">
        <v>64</v>
      </c>
      <c r="J112" s="63">
        <v>4.0800000000000003E-2</v>
      </c>
      <c r="K112" s="63">
        <v>0.95920000000000005</v>
      </c>
      <c r="L112" s="62"/>
      <c r="M112" s="62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</row>
    <row r="113" spans="1:33" ht="15" customHeight="1">
      <c r="D113" s="68"/>
      <c r="E113" s="68"/>
      <c r="F113" s="68"/>
      <c r="G113" s="68"/>
      <c r="H113" s="68"/>
      <c r="I113" s="62"/>
      <c r="J113" s="62"/>
      <c r="K113" s="62"/>
      <c r="L113" s="62"/>
      <c r="M113" s="62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</row>
    <row r="114" spans="1:33" ht="15" customHeight="1">
      <c r="D114" s="68"/>
      <c r="E114" s="68"/>
      <c r="F114" s="68"/>
      <c r="G114" s="68"/>
      <c r="H114" s="68"/>
      <c r="I114" s="62"/>
      <c r="J114" s="62"/>
      <c r="K114" s="62"/>
      <c r="L114" s="62"/>
      <c r="M114" s="62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</row>
    <row r="115" spans="1:33" ht="15" customHeight="1">
      <c r="D115" s="68"/>
      <c r="E115" s="68"/>
      <c r="F115" s="68"/>
      <c r="G115" s="68"/>
      <c r="H115" s="68"/>
      <c r="I115" s="62"/>
      <c r="J115" s="62"/>
      <c r="K115" s="62"/>
      <c r="L115" s="62"/>
      <c r="M115" s="62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</row>
    <row r="116" spans="1:33" ht="15" customHeight="1">
      <c r="D116" s="68"/>
      <c r="E116" s="68"/>
      <c r="F116" s="68"/>
      <c r="G116" s="68"/>
      <c r="H116" s="68"/>
      <c r="I116" s="62"/>
      <c r="J116" s="62"/>
      <c r="K116" s="62"/>
      <c r="L116" s="62"/>
      <c r="M116" s="62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</row>
    <row r="117" spans="1:33" ht="15" customHeight="1"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</row>
    <row r="118" spans="1:33" ht="15" customHeight="1"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</row>
    <row r="119" spans="1:33" ht="15" customHeight="1"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</row>
    <row r="120" spans="1:33" ht="15" customHeight="1"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</row>
    <row r="121" spans="1:33" ht="15" customHeight="1"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</row>
    <row r="122" spans="1:33" ht="15" customHeight="1">
      <c r="D122" s="68"/>
      <c r="E122" s="68"/>
      <c r="F122" s="68"/>
      <c r="G122" s="68"/>
      <c r="H122" s="68"/>
      <c r="I122" s="62"/>
      <c r="J122" s="62"/>
      <c r="K122" s="62"/>
      <c r="L122" s="62"/>
      <c r="M122" s="62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</row>
    <row r="123" spans="1:33" ht="15" customHeight="1">
      <c r="A123" s="65" t="s">
        <v>8</v>
      </c>
      <c r="D123" s="68"/>
      <c r="E123" s="68"/>
      <c r="F123" s="68"/>
      <c r="G123" s="68"/>
      <c r="H123" s="68"/>
      <c r="I123" s="62"/>
      <c r="J123" s="62"/>
      <c r="K123" s="62"/>
      <c r="L123" s="62"/>
      <c r="M123" s="62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</row>
    <row r="124" spans="1:33" ht="15" customHeight="1">
      <c r="D124" s="68"/>
      <c r="E124" s="68"/>
      <c r="F124" s="68"/>
      <c r="G124" s="68"/>
      <c r="H124" s="68"/>
      <c r="I124" s="62"/>
      <c r="J124" s="62"/>
      <c r="K124" s="62"/>
      <c r="L124" s="62"/>
      <c r="M124" s="62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</row>
    <row r="125" spans="1:33" ht="15" customHeight="1">
      <c r="D125" s="68"/>
      <c r="E125" s="68"/>
      <c r="F125" s="68"/>
      <c r="G125" s="68"/>
      <c r="H125" s="68"/>
      <c r="I125" s="62"/>
      <c r="J125" s="62" t="s">
        <v>8</v>
      </c>
      <c r="K125" s="62"/>
      <c r="L125" s="62"/>
      <c r="M125" s="62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</row>
    <row r="126" spans="1:33" ht="15" customHeight="1">
      <c r="D126" s="68"/>
      <c r="E126" s="68"/>
      <c r="F126" s="68"/>
      <c r="G126" s="68"/>
      <c r="H126" s="68"/>
      <c r="I126" s="62"/>
      <c r="J126" s="62"/>
      <c r="K126" s="62"/>
      <c r="L126" s="62"/>
      <c r="M126" s="62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</row>
    <row r="127" spans="1:33" ht="15" customHeight="1">
      <c r="D127" s="68"/>
      <c r="E127" s="68"/>
      <c r="F127" s="68"/>
      <c r="G127" s="68"/>
      <c r="H127" s="68"/>
      <c r="I127" s="62"/>
      <c r="J127" s="62" t="s">
        <v>78</v>
      </c>
      <c r="K127" s="62" t="s">
        <v>79</v>
      </c>
      <c r="L127" s="62"/>
      <c r="M127" s="62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</row>
    <row r="128" spans="1:33" ht="15" customHeight="1">
      <c r="D128" s="68"/>
      <c r="E128" s="68"/>
      <c r="F128" s="68"/>
      <c r="G128" s="68"/>
      <c r="H128" s="68"/>
      <c r="I128" s="64" t="s">
        <v>63</v>
      </c>
      <c r="J128" s="63">
        <v>0.88239999999999996</v>
      </c>
      <c r="K128" s="63">
        <v>0.1176</v>
      </c>
      <c r="L128" s="62"/>
      <c r="M128" s="62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</row>
    <row r="129" spans="1:33" ht="15" customHeight="1">
      <c r="D129" s="68"/>
      <c r="E129" s="68"/>
      <c r="F129" s="68"/>
      <c r="G129" s="68"/>
      <c r="H129" s="68"/>
      <c r="I129" s="64" t="s">
        <v>64</v>
      </c>
      <c r="J129" s="63">
        <v>0.97960000000000003</v>
      </c>
      <c r="K129" s="63">
        <v>2.0400000000000001E-2</v>
      </c>
      <c r="L129" s="62"/>
      <c r="M129" s="62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</row>
    <row r="130" spans="1:33" ht="15" customHeight="1">
      <c r="D130" s="68"/>
      <c r="E130" s="68"/>
      <c r="F130" s="68"/>
      <c r="G130" s="68"/>
      <c r="H130" s="68"/>
      <c r="I130" s="62"/>
      <c r="J130" s="62"/>
      <c r="K130" s="62"/>
      <c r="L130" s="62"/>
      <c r="M130" s="62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</row>
    <row r="131" spans="1:33" ht="15" customHeight="1">
      <c r="D131" s="68"/>
      <c r="E131" s="68"/>
      <c r="F131" s="68"/>
      <c r="G131" s="68"/>
      <c r="H131" s="68"/>
      <c r="I131" s="62"/>
      <c r="J131" s="62"/>
      <c r="K131" s="62"/>
      <c r="L131" s="62"/>
      <c r="M131" s="62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</row>
    <row r="132" spans="1:33" ht="15" customHeight="1">
      <c r="D132" s="68"/>
      <c r="E132" s="68"/>
      <c r="F132" s="68"/>
      <c r="G132" s="68"/>
      <c r="H132" s="68"/>
      <c r="I132" s="62"/>
      <c r="J132" s="62"/>
      <c r="K132" s="62"/>
      <c r="L132" s="62"/>
      <c r="M132" s="62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</row>
    <row r="133" spans="1:33" ht="15" customHeight="1">
      <c r="D133" s="68"/>
      <c r="E133" s="68"/>
      <c r="F133" s="68"/>
      <c r="G133" s="68"/>
      <c r="H133" s="68"/>
      <c r="I133" s="62"/>
      <c r="J133" s="62"/>
      <c r="K133" s="62"/>
      <c r="L133" s="62"/>
      <c r="M133" s="62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</row>
    <row r="134" spans="1:33" ht="15" customHeight="1">
      <c r="D134" s="68"/>
      <c r="E134" s="68"/>
      <c r="F134" s="68"/>
      <c r="G134" s="68"/>
      <c r="H134" s="68"/>
      <c r="I134" s="62"/>
      <c r="J134" s="62"/>
      <c r="K134" s="62"/>
      <c r="L134" s="62"/>
      <c r="M134" s="62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</row>
    <row r="135" spans="1:33" ht="15" customHeight="1"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</row>
    <row r="136" spans="1:33" ht="15" customHeight="1"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</row>
    <row r="137" spans="1:33" ht="15" customHeight="1"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</row>
    <row r="138" spans="1:33" ht="15" customHeight="1"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</row>
    <row r="139" spans="1:33" ht="15" customHeight="1"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</row>
    <row r="140" spans="1:33" ht="15" customHeight="1">
      <c r="A140" s="65" t="s">
        <v>83</v>
      </c>
      <c r="D140" s="68"/>
      <c r="E140" s="68"/>
      <c r="F140" s="68"/>
      <c r="G140" s="68"/>
      <c r="H140" s="68"/>
      <c r="I140" s="68"/>
      <c r="J140" s="62"/>
      <c r="K140" s="62"/>
      <c r="L140" s="62"/>
      <c r="M140" s="62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</row>
    <row r="141" spans="1:33" ht="15" customHeight="1">
      <c r="D141" s="68"/>
      <c r="E141" s="68"/>
      <c r="F141" s="68"/>
      <c r="G141" s="68"/>
      <c r="H141" s="68"/>
      <c r="I141" s="68"/>
      <c r="J141" s="62"/>
      <c r="K141" s="62" t="s">
        <v>83</v>
      </c>
      <c r="L141" s="62"/>
      <c r="M141" s="62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</row>
    <row r="142" spans="1:33" ht="15" customHeight="1">
      <c r="D142" s="68"/>
      <c r="E142" s="68"/>
      <c r="F142" s="68"/>
      <c r="G142" s="68"/>
      <c r="H142" s="68"/>
      <c r="I142" s="68"/>
      <c r="J142" s="62"/>
      <c r="K142" s="62"/>
      <c r="L142" s="62"/>
      <c r="M142" s="62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</row>
    <row r="143" spans="1:33" ht="15" customHeight="1">
      <c r="D143" s="68"/>
      <c r="E143" s="68"/>
      <c r="F143" s="68"/>
      <c r="G143" s="68"/>
      <c r="H143" s="68"/>
      <c r="I143" s="68"/>
      <c r="J143" s="62"/>
      <c r="K143" s="62" t="s">
        <v>9</v>
      </c>
      <c r="L143" s="62" t="s">
        <v>23</v>
      </c>
      <c r="M143" s="62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</row>
    <row r="144" spans="1:33" ht="15" customHeight="1">
      <c r="D144" s="68"/>
      <c r="E144" s="68"/>
      <c r="F144" s="68"/>
      <c r="G144" s="68"/>
      <c r="H144" s="68"/>
      <c r="I144" s="68"/>
      <c r="J144" s="64" t="s">
        <v>63</v>
      </c>
      <c r="K144" s="63">
        <v>0.64710000000000001</v>
      </c>
      <c r="L144" s="63">
        <v>0.35289999999999999</v>
      </c>
      <c r="M144" s="62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</row>
    <row r="145" spans="1:33" ht="15" customHeight="1">
      <c r="D145" s="68"/>
      <c r="E145" s="68"/>
      <c r="F145" s="68"/>
      <c r="G145" s="68"/>
      <c r="H145" s="68"/>
      <c r="I145" s="68"/>
      <c r="J145" s="64" t="s">
        <v>64</v>
      </c>
      <c r="K145" s="63">
        <v>0.75509999999999999</v>
      </c>
      <c r="L145" s="63">
        <v>0.24490000000000001</v>
      </c>
      <c r="M145" s="62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</row>
    <row r="146" spans="1:33" ht="15" customHeight="1">
      <c r="D146" s="68"/>
      <c r="E146" s="68"/>
      <c r="F146" s="68"/>
      <c r="G146" s="68"/>
      <c r="H146" s="68"/>
      <c r="I146" s="68"/>
      <c r="J146" s="62"/>
      <c r="K146" s="62"/>
      <c r="L146" s="62"/>
      <c r="M146" s="62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</row>
    <row r="147" spans="1:33" ht="15" customHeight="1"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</row>
    <row r="148" spans="1:33" ht="15" customHeight="1"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</row>
    <row r="149" spans="1:33" ht="15" customHeight="1"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</row>
    <row r="150" spans="1:33" ht="15" customHeight="1"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</row>
    <row r="151" spans="1:33" ht="15" customHeight="1"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</row>
    <row r="152" spans="1:33" ht="15" customHeight="1"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</row>
    <row r="153" spans="1:33" ht="15" customHeight="1"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</row>
    <row r="154" spans="1:33" ht="15" customHeight="1"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</row>
    <row r="155" spans="1:33" ht="15" customHeight="1"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</row>
    <row r="156" spans="1:33" ht="15" customHeight="1">
      <c r="D156" s="68"/>
      <c r="E156" s="68"/>
      <c r="F156" s="68"/>
      <c r="G156" s="68"/>
      <c r="H156" s="68"/>
      <c r="I156" s="62"/>
      <c r="J156" s="62"/>
      <c r="K156" s="62"/>
      <c r="L156" s="62"/>
      <c r="M156" s="62"/>
      <c r="N156" s="62"/>
      <c r="O156" s="62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</row>
    <row r="157" spans="1:33" ht="15" customHeight="1">
      <c r="A157" s="65" t="s">
        <v>186</v>
      </c>
      <c r="D157" s="68"/>
      <c r="E157" s="68"/>
      <c r="F157" s="68"/>
      <c r="G157" s="68"/>
      <c r="H157" s="68"/>
      <c r="I157" s="62"/>
      <c r="J157" s="62"/>
      <c r="K157" s="62"/>
      <c r="L157" s="62"/>
      <c r="M157" s="62"/>
      <c r="N157" s="62"/>
      <c r="O157" s="62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</row>
    <row r="158" spans="1:33" ht="15" customHeight="1">
      <c r="D158" s="68"/>
      <c r="E158" s="68"/>
      <c r="F158" s="68"/>
      <c r="G158" s="68"/>
      <c r="H158" s="68"/>
      <c r="I158" s="62"/>
      <c r="J158" s="62" t="s">
        <v>84</v>
      </c>
      <c r="K158" s="62"/>
      <c r="L158" s="62"/>
      <c r="M158" s="62"/>
      <c r="N158" s="62"/>
      <c r="O158" s="62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</row>
    <row r="159" spans="1:33" ht="15" customHeight="1">
      <c r="D159" s="68"/>
      <c r="E159" s="68"/>
      <c r="F159" s="68"/>
      <c r="G159" s="68"/>
      <c r="H159" s="68"/>
      <c r="I159" s="62"/>
      <c r="J159" s="62"/>
      <c r="K159" s="62"/>
      <c r="L159" s="62"/>
      <c r="M159" s="62"/>
      <c r="N159" s="62"/>
      <c r="O159" s="62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</row>
    <row r="160" spans="1:33" ht="15" customHeight="1">
      <c r="D160" s="68"/>
      <c r="E160" s="68"/>
      <c r="F160" s="68"/>
      <c r="G160" s="68"/>
      <c r="H160" s="68"/>
      <c r="I160" s="62"/>
      <c r="J160" s="62" t="s">
        <v>25</v>
      </c>
      <c r="K160" s="62" t="s">
        <v>85</v>
      </c>
      <c r="L160" s="62" t="s">
        <v>86</v>
      </c>
      <c r="M160" s="62"/>
      <c r="N160" s="62"/>
      <c r="O160" s="62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</row>
    <row r="161" spans="1:33" ht="15" customHeight="1">
      <c r="D161" s="68"/>
      <c r="E161" s="68"/>
      <c r="F161" s="68"/>
      <c r="G161" s="68"/>
      <c r="H161" s="68"/>
      <c r="I161" s="64" t="s">
        <v>63</v>
      </c>
      <c r="J161" s="63">
        <v>0.52939999999999998</v>
      </c>
      <c r="K161" s="63">
        <v>0.35289999999999999</v>
      </c>
      <c r="L161" s="63">
        <v>0.1176</v>
      </c>
      <c r="M161" s="62"/>
      <c r="N161" s="62"/>
      <c r="O161" s="62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</row>
    <row r="162" spans="1:33" ht="15" customHeight="1">
      <c r="D162" s="68"/>
      <c r="E162" s="68"/>
      <c r="F162" s="68"/>
      <c r="G162" s="68"/>
      <c r="H162" s="68"/>
      <c r="I162" s="64" t="s">
        <v>64</v>
      </c>
      <c r="J162" s="63">
        <v>0.36730000000000002</v>
      </c>
      <c r="K162" s="63">
        <v>0.26529999999999998</v>
      </c>
      <c r="L162" s="63">
        <v>0.36730000000000002</v>
      </c>
      <c r="M162" s="62"/>
      <c r="N162" s="62"/>
      <c r="O162" s="62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</row>
    <row r="163" spans="1:33" ht="15" customHeight="1">
      <c r="D163" s="68"/>
      <c r="E163" s="68"/>
      <c r="F163" s="68"/>
      <c r="G163" s="68"/>
      <c r="H163" s="68"/>
      <c r="I163" s="62"/>
      <c r="J163" s="62"/>
      <c r="K163" s="62"/>
      <c r="L163" s="62"/>
      <c r="M163" s="62"/>
      <c r="N163" s="62"/>
      <c r="O163" s="62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</row>
    <row r="164" spans="1:33" ht="15" customHeight="1">
      <c r="D164" s="68"/>
      <c r="E164" s="68"/>
      <c r="F164" s="68"/>
      <c r="G164" s="68"/>
      <c r="H164" s="68"/>
      <c r="I164" s="62"/>
      <c r="J164" s="62"/>
      <c r="K164" s="62"/>
      <c r="L164" s="62"/>
      <c r="M164" s="62"/>
      <c r="N164" s="62"/>
      <c r="O164" s="62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</row>
    <row r="165" spans="1:33" ht="15" customHeight="1">
      <c r="D165" s="68"/>
      <c r="E165" s="68"/>
      <c r="F165" s="68"/>
      <c r="G165" s="68"/>
      <c r="H165" s="68"/>
      <c r="I165" s="62"/>
      <c r="J165" s="62"/>
      <c r="K165" s="62"/>
      <c r="L165" s="62"/>
      <c r="M165" s="62"/>
      <c r="N165" s="62"/>
      <c r="O165" s="62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</row>
    <row r="166" spans="1:33" ht="15" customHeight="1">
      <c r="D166" s="68"/>
      <c r="E166" s="68"/>
      <c r="F166" s="68"/>
      <c r="G166" s="68"/>
      <c r="H166" s="68"/>
      <c r="I166" s="62"/>
      <c r="J166" s="62"/>
      <c r="K166" s="62"/>
      <c r="L166" s="62"/>
      <c r="M166" s="62"/>
      <c r="N166" s="62"/>
      <c r="O166" s="62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</row>
    <row r="167" spans="1:33" ht="15" customHeight="1"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</row>
    <row r="168" spans="1:33" ht="15" customHeight="1"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</row>
    <row r="169" spans="1:33" ht="15" customHeight="1"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</row>
    <row r="170" spans="1:33" ht="15" customHeight="1"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</row>
    <row r="171" spans="1:33" ht="15" customHeight="1"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</row>
    <row r="172" spans="1:33" ht="15" customHeight="1"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</row>
    <row r="173" spans="1:33" ht="15" customHeight="1"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</row>
    <row r="174" spans="1:33" ht="15" customHeight="1">
      <c r="A174" s="65" t="s">
        <v>89</v>
      </c>
      <c r="D174" s="68"/>
      <c r="E174" s="68"/>
      <c r="F174" s="68"/>
      <c r="G174" s="68"/>
      <c r="H174" s="68"/>
      <c r="I174" s="62"/>
      <c r="J174" s="62"/>
      <c r="K174" s="62"/>
      <c r="L174" s="62"/>
      <c r="M174" s="62"/>
      <c r="N174" s="62"/>
      <c r="O174" s="62"/>
      <c r="P174" s="62"/>
      <c r="Q174" s="62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</row>
    <row r="175" spans="1:33" ht="15" customHeight="1">
      <c r="D175" s="68"/>
      <c r="E175" s="68"/>
      <c r="F175" s="68"/>
      <c r="G175" s="68"/>
      <c r="H175" s="68"/>
      <c r="I175" s="62"/>
      <c r="J175" s="62" t="s">
        <v>89</v>
      </c>
      <c r="K175" s="62"/>
      <c r="L175" s="62"/>
      <c r="M175" s="62"/>
      <c r="N175" s="62"/>
      <c r="O175" s="62"/>
      <c r="P175" s="62"/>
      <c r="Q175" s="62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</row>
    <row r="176" spans="1:33" ht="15" customHeight="1">
      <c r="D176" s="68"/>
      <c r="E176" s="68"/>
      <c r="F176" s="68"/>
      <c r="G176" s="68"/>
      <c r="H176" s="68"/>
      <c r="I176" s="62"/>
      <c r="J176" s="62"/>
      <c r="K176" s="62"/>
      <c r="L176" s="62"/>
      <c r="M176" s="62"/>
      <c r="N176" s="62"/>
      <c r="O176" s="62"/>
      <c r="P176" s="62"/>
      <c r="Q176" s="62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</row>
    <row r="177" spans="4:33" ht="15" customHeight="1">
      <c r="D177" s="68"/>
      <c r="E177" s="68"/>
      <c r="F177" s="68"/>
      <c r="G177" s="68"/>
      <c r="H177" s="68"/>
      <c r="I177" s="62"/>
      <c r="J177" s="62" t="s">
        <v>90</v>
      </c>
      <c r="K177" s="62" t="s">
        <v>91</v>
      </c>
      <c r="L177" s="62" t="s">
        <v>92</v>
      </c>
      <c r="M177" s="62" t="s">
        <v>93</v>
      </c>
      <c r="N177" s="62" t="s">
        <v>94</v>
      </c>
      <c r="O177" s="62"/>
      <c r="P177" s="62"/>
      <c r="Q177" s="62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</row>
    <row r="178" spans="4:33" ht="15" customHeight="1">
      <c r="D178" s="68"/>
      <c r="E178" s="68"/>
      <c r="F178" s="68"/>
      <c r="G178" s="68"/>
      <c r="H178" s="68"/>
      <c r="I178" s="64" t="s">
        <v>63</v>
      </c>
      <c r="J178" s="63">
        <v>0.64710000000000001</v>
      </c>
      <c r="K178" s="63">
        <v>0.29409999999999997</v>
      </c>
      <c r="L178" s="63">
        <v>5.8799999999999998E-2</v>
      </c>
      <c r="M178" s="63">
        <v>0</v>
      </c>
      <c r="N178" s="63">
        <v>0</v>
      </c>
      <c r="O178" s="62"/>
      <c r="P178" s="62"/>
      <c r="Q178" s="62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</row>
    <row r="179" spans="4:33" ht="15" customHeight="1">
      <c r="D179" s="68"/>
      <c r="E179" s="68"/>
      <c r="F179" s="68"/>
      <c r="G179" s="68"/>
      <c r="H179" s="68"/>
      <c r="I179" s="64" t="s">
        <v>64</v>
      </c>
      <c r="J179" s="63">
        <v>0.61219999999999997</v>
      </c>
      <c r="K179" s="63">
        <v>0.34689999999999999</v>
      </c>
      <c r="L179" s="63">
        <v>4.0800000000000003E-2</v>
      </c>
      <c r="M179" s="63">
        <v>0</v>
      </c>
      <c r="N179" s="63">
        <v>0</v>
      </c>
      <c r="O179" s="62"/>
      <c r="P179" s="62"/>
      <c r="Q179" s="62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</row>
    <row r="180" spans="4:33" ht="15" customHeight="1">
      <c r="D180" s="68"/>
      <c r="E180" s="68"/>
      <c r="F180" s="68"/>
      <c r="G180" s="68"/>
      <c r="H180" s="68"/>
      <c r="I180" s="62"/>
      <c r="J180" s="62"/>
      <c r="K180" s="62"/>
      <c r="L180" s="62"/>
      <c r="M180" s="62"/>
      <c r="N180" s="62"/>
      <c r="O180" s="62"/>
      <c r="P180" s="62"/>
      <c r="Q180" s="62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</row>
    <row r="181" spans="4:33" ht="15" customHeight="1">
      <c r="D181" s="68"/>
      <c r="E181" s="68"/>
      <c r="F181" s="68"/>
      <c r="G181" s="68"/>
      <c r="H181" s="68"/>
      <c r="I181" s="62"/>
      <c r="J181" s="62"/>
      <c r="K181" s="62"/>
      <c r="L181" s="62"/>
      <c r="M181" s="62"/>
      <c r="N181" s="62"/>
      <c r="O181" s="62"/>
      <c r="P181" s="62"/>
      <c r="Q181" s="62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</row>
    <row r="182" spans="4:33" ht="15" customHeight="1">
      <c r="D182" s="68"/>
      <c r="E182" s="68"/>
      <c r="F182" s="68"/>
      <c r="G182" s="68"/>
      <c r="H182" s="68"/>
      <c r="I182" s="62"/>
      <c r="J182" s="62"/>
      <c r="K182" s="62"/>
      <c r="L182" s="62"/>
      <c r="M182" s="62"/>
      <c r="N182" s="62"/>
      <c r="O182" s="62"/>
      <c r="P182" s="62"/>
      <c r="Q182" s="62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</row>
    <row r="183" spans="4:33" ht="15" customHeight="1"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</row>
    <row r="184" spans="4:33" ht="15" customHeight="1"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</row>
    <row r="185" spans="4:33" ht="15" customHeight="1"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</row>
    <row r="186" spans="4:33" ht="15" customHeight="1"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</row>
    <row r="187" spans="4:33" ht="15" customHeight="1"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</row>
    <row r="188" spans="4:33" ht="15" customHeight="1"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</row>
    <row r="189" spans="4:33" ht="15" customHeight="1"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</row>
    <row r="190" spans="4:33" ht="15" customHeight="1"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</row>
    <row r="191" spans="4:33" ht="15" customHeight="1"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</row>
    <row r="192" spans="4:33" ht="15" customHeight="1"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</row>
    <row r="193" spans="1:33" ht="15" customHeight="1"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</row>
    <row r="194" spans="1:33" ht="15" customHeight="1"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</row>
    <row r="195" spans="1:33" ht="15" customHeight="1"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</row>
    <row r="196" spans="1:33" ht="15" customHeight="1"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</row>
    <row r="197" spans="1:33" ht="15" customHeight="1"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</row>
    <row r="198" spans="1:33" ht="15" customHeight="1"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</row>
    <row r="199" spans="1:33" ht="15" customHeight="1"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</row>
    <row r="200" spans="1:33" ht="15" customHeight="1">
      <c r="A200" s="65" t="s">
        <v>33</v>
      </c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</row>
    <row r="201" spans="1:33" ht="15" customHeight="1"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</row>
    <row r="202" spans="1:33" ht="15" customHeight="1">
      <c r="D202" s="68"/>
      <c r="E202" s="68"/>
      <c r="F202" s="68"/>
      <c r="G202" s="68"/>
      <c r="H202" s="68"/>
      <c r="I202" s="62"/>
      <c r="J202" s="62"/>
      <c r="K202" s="62" t="s">
        <v>33</v>
      </c>
      <c r="L202" s="62"/>
      <c r="M202" s="62"/>
      <c r="N202" s="62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</row>
    <row r="203" spans="1:33" ht="15" customHeight="1">
      <c r="D203" s="68"/>
      <c r="E203" s="68"/>
      <c r="F203" s="68"/>
      <c r="G203" s="68"/>
      <c r="H203" s="68"/>
      <c r="I203" s="62"/>
      <c r="J203" s="62"/>
      <c r="K203" s="62"/>
      <c r="L203" s="62"/>
      <c r="M203" s="62"/>
      <c r="N203" s="62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</row>
    <row r="204" spans="1:33" ht="15" customHeight="1">
      <c r="D204" s="68"/>
      <c r="E204" s="68"/>
      <c r="F204" s="68"/>
      <c r="G204" s="68"/>
      <c r="H204" s="68"/>
      <c r="I204" s="62"/>
      <c r="J204" s="62"/>
      <c r="K204" s="62" t="s">
        <v>9</v>
      </c>
      <c r="L204" s="62" t="s">
        <v>23</v>
      </c>
      <c r="M204" s="62"/>
      <c r="N204" s="62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</row>
    <row r="205" spans="1:33" ht="15" customHeight="1">
      <c r="D205" s="68"/>
      <c r="E205" s="68"/>
      <c r="F205" s="68"/>
      <c r="G205" s="68"/>
      <c r="H205" s="68"/>
      <c r="I205" s="62"/>
      <c r="J205" s="64" t="s">
        <v>63</v>
      </c>
      <c r="K205" s="63">
        <v>0.125</v>
      </c>
      <c r="L205" s="63">
        <v>0.875</v>
      </c>
      <c r="M205" s="62"/>
      <c r="N205" s="62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</row>
    <row r="206" spans="1:33" ht="15" customHeight="1">
      <c r="D206" s="68"/>
      <c r="E206" s="68"/>
      <c r="F206" s="68"/>
      <c r="G206" s="68"/>
      <c r="H206" s="68"/>
      <c r="I206" s="62"/>
      <c r="J206" s="64" t="s">
        <v>64</v>
      </c>
      <c r="K206" s="63">
        <v>0.12239999999999999</v>
      </c>
      <c r="L206" s="63">
        <v>0.87760000000000005</v>
      </c>
      <c r="M206" s="62"/>
      <c r="N206" s="62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</row>
    <row r="207" spans="1:33" ht="15" customHeight="1">
      <c r="D207" s="68"/>
      <c r="E207" s="68"/>
      <c r="F207" s="68"/>
      <c r="G207" s="68"/>
      <c r="H207" s="68"/>
      <c r="I207" s="62"/>
      <c r="J207" s="62"/>
      <c r="K207" s="62"/>
      <c r="L207" s="62"/>
      <c r="M207" s="62"/>
      <c r="N207" s="62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</row>
    <row r="208" spans="1:33" ht="15" customHeight="1">
      <c r="D208" s="68"/>
      <c r="E208" s="68"/>
      <c r="F208" s="68"/>
      <c r="G208" s="68"/>
      <c r="H208" s="68"/>
      <c r="I208" s="62"/>
      <c r="J208" s="62"/>
      <c r="K208" s="62"/>
      <c r="L208" s="62"/>
      <c r="M208" s="62"/>
      <c r="N208" s="62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</row>
    <row r="209" spans="1:33" ht="15" customHeight="1">
      <c r="D209" s="68"/>
      <c r="E209" s="68"/>
      <c r="F209" s="68"/>
      <c r="G209" s="68"/>
      <c r="H209" s="68"/>
      <c r="I209" s="62"/>
      <c r="J209" s="62"/>
      <c r="K209" s="62"/>
      <c r="L209" s="62"/>
      <c r="M209" s="62"/>
      <c r="N209" s="62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</row>
    <row r="210" spans="1:33" ht="15" customHeight="1"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</row>
    <row r="211" spans="1:33" ht="15" customHeight="1"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</row>
    <row r="212" spans="1:33" ht="15" customHeight="1"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</row>
    <row r="213" spans="1:33" ht="15" customHeight="1"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</row>
    <row r="214" spans="1:33" ht="15" customHeight="1"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</row>
    <row r="215" spans="1:33" ht="15" customHeight="1"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</row>
    <row r="216" spans="1:33" ht="15" customHeight="1"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</row>
    <row r="217" spans="1:33" ht="15" customHeight="1">
      <c r="A217" s="65" t="s">
        <v>34</v>
      </c>
      <c r="D217" s="68"/>
      <c r="E217" s="68"/>
      <c r="F217" s="68"/>
      <c r="G217" s="68"/>
      <c r="H217" s="68"/>
      <c r="I217" s="62"/>
      <c r="J217" s="62"/>
      <c r="K217" s="62"/>
      <c r="L217" s="62"/>
      <c r="M217" s="62"/>
      <c r="N217" s="62"/>
      <c r="O217" s="62"/>
      <c r="P217" s="62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</row>
    <row r="218" spans="1:33" ht="15" customHeight="1">
      <c r="D218" s="68"/>
      <c r="E218" s="68"/>
      <c r="F218" s="68"/>
      <c r="G218" s="68"/>
      <c r="H218" s="68"/>
      <c r="I218" s="62"/>
      <c r="J218" s="62"/>
      <c r="K218" s="62"/>
      <c r="L218" s="62"/>
      <c r="M218" s="62"/>
      <c r="N218" s="62"/>
      <c r="O218" s="62"/>
      <c r="P218" s="62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</row>
    <row r="219" spans="1:33" ht="15" customHeight="1">
      <c r="D219" s="68"/>
      <c r="E219" s="68"/>
      <c r="F219" s="68"/>
      <c r="G219" s="68"/>
      <c r="H219" s="68"/>
      <c r="I219" s="62"/>
      <c r="J219" s="62"/>
      <c r="K219" s="62" t="s">
        <v>34</v>
      </c>
      <c r="L219" s="62"/>
      <c r="M219" s="62"/>
      <c r="N219" s="62"/>
      <c r="O219" s="62"/>
      <c r="P219" s="62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</row>
    <row r="220" spans="1:33" ht="15" customHeight="1">
      <c r="D220" s="68"/>
      <c r="E220" s="68"/>
      <c r="F220" s="68"/>
      <c r="G220" s="68"/>
      <c r="H220" s="68"/>
      <c r="I220" s="62"/>
      <c r="J220" s="62"/>
      <c r="K220" s="62"/>
      <c r="L220" s="62"/>
      <c r="M220" s="62"/>
      <c r="N220" s="62"/>
      <c r="O220" s="62"/>
      <c r="P220" s="62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</row>
    <row r="221" spans="1:33" ht="15" customHeight="1">
      <c r="D221" s="68"/>
      <c r="E221" s="68"/>
      <c r="F221" s="68"/>
      <c r="G221" s="68"/>
      <c r="H221" s="68"/>
      <c r="I221" s="62"/>
      <c r="J221" s="62"/>
      <c r="K221" s="62" t="s">
        <v>35</v>
      </c>
      <c r="L221" s="62" t="s">
        <v>104</v>
      </c>
      <c r="M221" s="62" t="s">
        <v>105</v>
      </c>
      <c r="N221" s="62" t="s">
        <v>106</v>
      </c>
      <c r="O221" s="62"/>
      <c r="P221" s="62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</row>
    <row r="222" spans="1:33" ht="15" customHeight="1">
      <c r="D222" s="68"/>
      <c r="E222" s="68"/>
      <c r="F222" s="68"/>
      <c r="G222" s="68"/>
      <c r="H222" s="68"/>
      <c r="I222" s="62"/>
      <c r="J222" s="64" t="s">
        <v>63</v>
      </c>
      <c r="K222" s="63">
        <v>0.52939999999999998</v>
      </c>
      <c r="L222" s="63">
        <v>0.47060000000000002</v>
      </c>
      <c r="M222" s="63">
        <v>0</v>
      </c>
      <c r="N222" s="63">
        <v>0</v>
      </c>
      <c r="O222" s="62"/>
      <c r="P222" s="62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</row>
    <row r="223" spans="1:33" ht="15" customHeight="1">
      <c r="D223" s="68"/>
      <c r="E223" s="68"/>
      <c r="F223" s="68"/>
      <c r="G223" s="68"/>
      <c r="H223" s="68"/>
      <c r="I223" s="62"/>
      <c r="J223" s="64" t="s">
        <v>64</v>
      </c>
      <c r="K223" s="63">
        <v>0.46939999999999998</v>
      </c>
      <c r="L223" s="63">
        <v>0.40820000000000001</v>
      </c>
      <c r="M223" s="63">
        <v>0.12239999999999999</v>
      </c>
      <c r="N223" s="63">
        <v>0</v>
      </c>
      <c r="O223" s="62"/>
      <c r="P223" s="62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</row>
    <row r="224" spans="1:33" ht="15" customHeight="1">
      <c r="D224" s="68"/>
      <c r="E224" s="68"/>
      <c r="F224" s="68"/>
      <c r="G224" s="68"/>
      <c r="H224" s="68"/>
      <c r="I224" s="62"/>
      <c r="J224" s="62"/>
      <c r="K224" s="62"/>
      <c r="L224" s="62"/>
      <c r="M224" s="62"/>
      <c r="N224" s="62"/>
      <c r="O224" s="62"/>
      <c r="P224" s="62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</row>
    <row r="225" spans="4:33" ht="15" customHeight="1">
      <c r="D225" s="68"/>
      <c r="E225" s="68"/>
      <c r="F225" s="68"/>
      <c r="G225" s="68"/>
      <c r="H225" s="68"/>
      <c r="I225" s="62"/>
      <c r="J225" s="62"/>
      <c r="K225" s="62"/>
      <c r="L225" s="62"/>
      <c r="M225" s="62"/>
      <c r="N225" s="62"/>
      <c r="O225" s="62"/>
      <c r="P225" s="62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</row>
    <row r="226" spans="4:33" ht="15" customHeight="1">
      <c r="D226" s="68"/>
      <c r="E226" s="68"/>
      <c r="F226" s="68"/>
      <c r="G226" s="68"/>
      <c r="H226" s="68"/>
      <c r="I226" s="62"/>
      <c r="J226" s="62"/>
      <c r="K226" s="62"/>
      <c r="L226" s="62"/>
      <c r="M226" s="62"/>
      <c r="N226" s="62"/>
      <c r="O226" s="62"/>
      <c r="P226" s="62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</row>
    <row r="227" spans="4:33" ht="15" customHeight="1">
      <c r="D227" s="68"/>
      <c r="E227" s="68"/>
      <c r="F227" s="68"/>
      <c r="G227" s="68"/>
      <c r="H227" s="68"/>
      <c r="I227" s="62"/>
      <c r="J227" s="62"/>
      <c r="K227" s="62"/>
      <c r="L227" s="62"/>
      <c r="M227" s="62"/>
      <c r="N227" s="62"/>
      <c r="O227" s="62"/>
      <c r="P227" s="62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</row>
    <row r="228" spans="4:33" ht="15" customHeight="1"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</row>
    <row r="229" spans="4:33" ht="15" customHeight="1"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</row>
    <row r="230" spans="4:33" ht="15" customHeight="1"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</row>
    <row r="231" spans="4:33" ht="15" customHeight="1"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</row>
    <row r="232" spans="4:33" ht="15" customHeight="1"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</row>
    <row r="233" spans="4:33" ht="15" customHeight="1"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</row>
    <row r="234" spans="4:33" ht="15" customHeight="1"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</row>
    <row r="235" spans="4:33" ht="15" customHeight="1"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</row>
    <row r="236" spans="4:33" ht="15" customHeight="1"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</row>
    <row r="237" spans="4:33" ht="15" customHeight="1"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</row>
    <row r="238" spans="4:33" ht="15" customHeight="1"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</row>
    <row r="239" spans="4:33" ht="15" customHeight="1"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</row>
    <row r="240" spans="4:33" ht="15" customHeight="1"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</row>
    <row r="241" spans="1:33" ht="15" customHeight="1"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</row>
    <row r="242" spans="1:33" ht="15" customHeight="1"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</row>
    <row r="243" spans="1:33" ht="15" customHeight="1">
      <c r="A243" s="65" t="s">
        <v>107</v>
      </c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</row>
    <row r="244" spans="1:33" ht="15" customHeight="1">
      <c r="D244" s="68"/>
      <c r="E244" s="68"/>
      <c r="F244" s="68"/>
      <c r="G244" s="68"/>
      <c r="H244" s="68"/>
      <c r="I244" s="62"/>
      <c r="J244" s="62"/>
      <c r="K244" s="62"/>
      <c r="L244" s="62"/>
      <c r="M244" s="62"/>
      <c r="N244" s="62"/>
      <c r="O244" s="62"/>
      <c r="P244" s="62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</row>
    <row r="245" spans="1:33" ht="15" customHeight="1">
      <c r="D245" s="68"/>
      <c r="E245" s="68"/>
      <c r="F245" s="68"/>
      <c r="G245" s="68"/>
      <c r="H245" s="68"/>
      <c r="I245" s="62"/>
      <c r="J245" s="62"/>
      <c r="K245" s="62" t="s">
        <v>107</v>
      </c>
      <c r="L245" s="62"/>
      <c r="M245" s="62"/>
      <c r="N245" s="62"/>
      <c r="O245" s="62"/>
      <c r="P245" s="62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</row>
    <row r="246" spans="1:33" ht="15" customHeight="1">
      <c r="D246" s="68"/>
      <c r="E246" s="68"/>
      <c r="F246" s="68"/>
      <c r="G246" s="68"/>
      <c r="H246" s="68"/>
      <c r="I246" s="62"/>
      <c r="J246" s="62"/>
      <c r="K246" s="62"/>
      <c r="L246" s="62"/>
      <c r="M246" s="62"/>
      <c r="N246" s="62"/>
      <c r="O246" s="62"/>
      <c r="P246" s="62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</row>
    <row r="247" spans="1:33" ht="15" customHeight="1">
      <c r="D247" s="68"/>
      <c r="E247" s="68"/>
      <c r="F247" s="68"/>
      <c r="G247" s="68"/>
      <c r="H247" s="68"/>
      <c r="I247" s="62"/>
      <c r="J247" s="62"/>
      <c r="K247" s="62" t="s">
        <v>109</v>
      </c>
      <c r="L247" s="62" t="s">
        <v>110</v>
      </c>
      <c r="M247" s="62" t="s">
        <v>111</v>
      </c>
      <c r="N247" s="62" t="s">
        <v>112</v>
      </c>
      <c r="O247" s="62" t="s">
        <v>113</v>
      </c>
      <c r="P247" s="62" t="s">
        <v>114</v>
      </c>
      <c r="Q247" s="68" t="s">
        <v>115</v>
      </c>
      <c r="R247" s="68" t="s">
        <v>116</v>
      </c>
      <c r="S247" s="68" t="s">
        <v>117</v>
      </c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</row>
    <row r="248" spans="1:33" ht="15" customHeight="1">
      <c r="D248" s="68"/>
      <c r="E248" s="68"/>
      <c r="F248" s="68"/>
      <c r="G248" s="68"/>
      <c r="H248" s="68"/>
      <c r="I248" s="62"/>
      <c r="J248" s="64" t="s">
        <v>63</v>
      </c>
      <c r="K248" s="63">
        <v>0</v>
      </c>
      <c r="L248" s="63">
        <v>0</v>
      </c>
      <c r="M248" s="63">
        <v>0</v>
      </c>
      <c r="N248" s="63">
        <v>5.8799999999999998E-2</v>
      </c>
      <c r="O248" s="63">
        <v>0.17649999999999999</v>
      </c>
      <c r="P248" s="62">
        <v>0.29409999999999997</v>
      </c>
      <c r="Q248" s="68">
        <v>0.29409999999999997</v>
      </c>
      <c r="R248" s="68">
        <v>0.1176</v>
      </c>
      <c r="S248" s="68">
        <v>5.8799999999999998E-2</v>
      </c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</row>
    <row r="249" spans="1:33" ht="15" customHeight="1">
      <c r="D249" s="68"/>
      <c r="E249" s="68"/>
      <c r="F249" s="68"/>
      <c r="G249" s="68"/>
      <c r="H249" s="68"/>
      <c r="I249" s="62"/>
      <c r="J249" s="64" t="s">
        <v>64</v>
      </c>
      <c r="K249" s="63">
        <v>2.1299999999999999E-2</v>
      </c>
      <c r="L249" s="63">
        <v>2.1299999999999999E-2</v>
      </c>
      <c r="M249" s="63">
        <v>0</v>
      </c>
      <c r="N249" s="63">
        <v>2.1299999999999999E-2</v>
      </c>
      <c r="O249" s="63">
        <v>2.1299999999999999E-2</v>
      </c>
      <c r="P249" s="62">
        <v>0.1489</v>
      </c>
      <c r="Q249" s="68">
        <v>0.44679999999999997</v>
      </c>
      <c r="R249" s="68">
        <v>0.1489</v>
      </c>
      <c r="S249" s="68">
        <v>0.17019999999999999</v>
      </c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</row>
    <row r="250" spans="1:33" ht="15" customHeight="1">
      <c r="D250" s="68"/>
      <c r="E250" s="68"/>
      <c r="F250" s="68"/>
      <c r="G250" s="68"/>
      <c r="H250" s="68"/>
      <c r="I250" s="62"/>
      <c r="J250" s="62"/>
      <c r="K250" s="62"/>
      <c r="L250" s="62"/>
      <c r="M250" s="62"/>
      <c r="N250" s="62"/>
      <c r="O250" s="62"/>
      <c r="P250" s="62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</row>
    <row r="251" spans="1:33" ht="15" customHeight="1">
      <c r="D251" s="68"/>
      <c r="E251" s="68"/>
      <c r="F251" s="68"/>
      <c r="G251" s="68"/>
      <c r="H251" s="68"/>
      <c r="I251" s="62"/>
      <c r="J251" s="62"/>
      <c r="K251" s="62"/>
      <c r="L251" s="62"/>
      <c r="M251" s="62"/>
      <c r="N251" s="62"/>
      <c r="O251" s="62"/>
      <c r="P251" s="62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</row>
    <row r="252" spans="1:33" ht="15" customHeight="1"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8"/>
      <c r="AG252" s="68"/>
    </row>
    <row r="253" spans="1:33" ht="15" customHeight="1"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  <c r="X253" s="294"/>
      <c r="Y253" s="294"/>
      <c r="Z253" s="294"/>
      <c r="AA253" s="294"/>
      <c r="AB253" s="294"/>
      <c r="AC253" s="294"/>
      <c r="AD253" s="294"/>
      <c r="AE253" s="294"/>
      <c r="AF253" s="68"/>
      <c r="AG253" s="68"/>
    </row>
    <row r="254" spans="1:33" ht="15" customHeight="1"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  <c r="X254" s="295"/>
      <c r="Y254" s="295"/>
      <c r="Z254" s="295"/>
      <c r="AA254" s="295"/>
      <c r="AB254" s="295"/>
      <c r="AC254" s="295"/>
      <c r="AD254" s="295"/>
      <c r="AE254" s="295"/>
      <c r="AF254" s="68"/>
      <c r="AG254" s="68"/>
    </row>
    <row r="255" spans="1:33" ht="15" customHeight="1"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296"/>
      <c r="O255" s="62"/>
      <c r="P255" s="296"/>
      <c r="Q255" s="62"/>
      <c r="R255" s="296"/>
      <c r="S255" s="62"/>
      <c r="T255" s="296"/>
      <c r="U255" s="62"/>
      <c r="V255" s="296"/>
      <c r="W255" s="62"/>
      <c r="X255" s="296"/>
      <c r="Y255" s="62"/>
      <c r="Z255" s="296"/>
      <c r="AA255" s="62"/>
      <c r="AB255" s="296"/>
      <c r="AC255" s="62"/>
      <c r="AD255" s="296"/>
      <c r="AE255" s="62"/>
      <c r="AF255" s="68"/>
      <c r="AG255" s="68"/>
    </row>
    <row r="256" spans="1:33" ht="15" customHeight="1"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296"/>
      <c r="O256" s="62"/>
      <c r="P256" s="296"/>
      <c r="Q256" s="62"/>
      <c r="R256" s="296"/>
      <c r="S256" s="62"/>
      <c r="T256" s="297"/>
      <c r="U256" s="62"/>
      <c r="V256" s="296"/>
      <c r="W256" s="62"/>
      <c r="X256" s="296"/>
      <c r="Y256" s="62"/>
      <c r="Z256" s="296"/>
      <c r="AA256" s="62"/>
      <c r="AB256" s="296"/>
      <c r="AC256" s="62"/>
      <c r="AD256" s="296"/>
      <c r="AE256" s="62"/>
      <c r="AF256" s="68"/>
      <c r="AG256" s="68"/>
    </row>
    <row r="257" spans="1:33" ht="15" customHeight="1"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8"/>
      <c r="AG257" s="68"/>
    </row>
    <row r="258" spans="1:33" ht="15" customHeight="1"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8"/>
      <c r="AG258" s="68"/>
    </row>
    <row r="259" spans="1:33" ht="15" customHeight="1"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</row>
    <row r="260" spans="1:33" ht="15" customHeight="1"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</row>
    <row r="261" spans="1:33" ht="15" customHeight="1"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</row>
    <row r="262" spans="1:33" ht="15" customHeight="1"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</row>
    <row r="263" spans="1:33" ht="15" customHeight="1"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</row>
    <row r="264" spans="1:33" ht="15" customHeight="1"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</row>
    <row r="265" spans="1:33" ht="15" customHeight="1"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</row>
    <row r="266" spans="1:33" ht="15" customHeight="1"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</row>
    <row r="267" spans="1:33" ht="15" customHeight="1"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</row>
    <row r="268" spans="1:33" ht="15" customHeight="1"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</row>
    <row r="269" spans="1:33" ht="15" customHeight="1">
      <c r="A269" s="65" t="s">
        <v>122</v>
      </c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</row>
    <row r="270" spans="1:33" ht="15" customHeight="1"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</row>
    <row r="271" spans="1:33" ht="15" customHeight="1">
      <c r="D271" s="68"/>
      <c r="E271" s="68"/>
      <c r="F271" s="68"/>
      <c r="G271" s="68"/>
      <c r="H271" s="68"/>
      <c r="I271" s="68"/>
      <c r="J271" s="68"/>
      <c r="K271" s="62"/>
      <c r="L271" s="62"/>
      <c r="M271" s="62"/>
      <c r="N271" s="62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</row>
    <row r="272" spans="1:33" ht="15" customHeight="1">
      <c r="D272" s="68"/>
      <c r="E272" s="68"/>
      <c r="F272" s="68"/>
      <c r="G272" s="68"/>
      <c r="H272" s="68"/>
      <c r="I272" s="68"/>
      <c r="J272" s="68"/>
      <c r="K272" s="62"/>
      <c r="L272" s="62"/>
      <c r="M272" s="62" t="s">
        <v>122</v>
      </c>
      <c r="N272" s="62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</row>
    <row r="273" spans="1:33" ht="15" customHeight="1">
      <c r="D273" s="68"/>
      <c r="E273" s="68"/>
      <c r="F273" s="68"/>
      <c r="G273" s="68"/>
      <c r="H273" s="68"/>
      <c r="I273" s="68"/>
      <c r="J273" s="68"/>
      <c r="K273" s="62"/>
      <c r="L273" s="62"/>
      <c r="M273" s="62"/>
      <c r="N273" s="62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</row>
    <row r="274" spans="1:33" ht="15" customHeight="1">
      <c r="D274" s="68"/>
      <c r="E274" s="68"/>
      <c r="F274" s="68"/>
      <c r="G274" s="68"/>
      <c r="H274" s="68"/>
      <c r="I274" s="68"/>
      <c r="J274" s="68"/>
      <c r="K274" s="62"/>
      <c r="L274" s="62"/>
      <c r="M274" s="62" t="s">
        <v>14</v>
      </c>
      <c r="N274" s="62" t="s">
        <v>15</v>
      </c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</row>
    <row r="275" spans="1:33" ht="15" customHeight="1">
      <c r="D275" s="68"/>
      <c r="E275" s="68"/>
      <c r="F275" s="68"/>
      <c r="G275" s="68"/>
      <c r="H275" s="68"/>
      <c r="I275" s="68"/>
      <c r="J275" s="68"/>
      <c r="K275" s="62"/>
      <c r="L275" s="64" t="s">
        <v>63</v>
      </c>
      <c r="M275" s="63">
        <v>0.64710000000000001</v>
      </c>
      <c r="N275" s="63">
        <v>0.35289999999999999</v>
      </c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</row>
    <row r="276" spans="1:33" ht="15" customHeight="1">
      <c r="D276" s="68"/>
      <c r="E276" s="68"/>
      <c r="F276" s="68"/>
      <c r="G276" s="68"/>
      <c r="H276" s="68"/>
      <c r="I276" s="68"/>
      <c r="J276" s="68"/>
      <c r="K276" s="62"/>
      <c r="L276" s="64" t="s">
        <v>64</v>
      </c>
      <c r="M276" s="63">
        <v>0.57140000000000002</v>
      </c>
      <c r="N276" s="63">
        <v>0.42859999999999998</v>
      </c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</row>
    <row r="277" spans="1:33" ht="15" customHeight="1">
      <c r="D277" s="68"/>
      <c r="E277" s="68"/>
      <c r="F277" s="68"/>
      <c r="G277" s="68"/>
      <c r="H277" s="68"/>
      <c r="I277" s="68"/>
      <c r="J277" s="68"/>
      <c r="K277" s="62"/>
      <c r="L277" s="62"/>
      <c r="M277" s="62"/>
      <c r="N277" s="62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</row>
    <row r="278" spans="1:33" ht="15" customHeight="1">
      <c r="D278" s="68"/>
      <c r="E278" s="68"/>
      <c r="F278" s="68"/>
      <c r="G278" s="68"/>
      <c r="H278" s="68"/>
      <c r="I278" s="68"/>
      <c r="J278" s="68"/>
      <c r="K278" s="62"/>
      <c r="L278" s="62"/>
      <c r="M278" s="62"/>
      <c r="N278" s="62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</row>
    <row r="279" spans="1:33" ht="15" customHeight="1"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</row>
    <row r="280" spans="1:33" ht="15" customHeight="1"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</row>
    <row r="281" spans="1:33" ht="15" customHeight="1"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</row>
    <row r="282" spans="1:33" ht="15" customHeight="1"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</row>
    <row r="283" spans="1:33" ht="15" customHeight="1"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</row>
    <row r="284" spans="1:33" ht="15" customHeight="1"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</row>
    <row r="285" spans="1:33" ht="15" customHeight="1"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</row>
    <row r="286" spans="1:33" ht="15" customHeight="1">
      <c r="A286" s="65" t="s">
        <v>187</v>
      </c>
      <c r="D286" s="68"/>
      <c r="E286" s="68"/>
      <c r="F286" s="68"/>
      <c r="G286" s="68"/>
      <c r="H286" s="68"/>
      <c r="I286" s="68"/>
      <c r="J286" s="62"/>
      <c r="K286" s="62"/>
      <c r="L286" s="62"/>
      <c r="M286" s="62"/>
      <c r="N286" s="62"/>
      <c r="O286" s="62"/>
      <c r="P286" s="62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</row>
    <row r="287" spans="1:33" ht="15" customHeight="1">
      <c r="D287" s="68"/>
      <c r="E287" s="68"/>
      <c r="F287" s="68"/>
      <c r="G287" s="68"/>
      <c r="H287" s="68"/>
      <c r="I287" s="68"/>
      <c r="J287" s="62"/>
      <c r="K287" s="62"/>
      <c r="L287" s="62"/>
      <c r="M287" s="62"/>
      <c r="N287" s="62"/>
      <c r="O287" s="62"/>
      <c r="P287" s="62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</row>
    <row r="288" spans="1:33" ht="15" customHeight="1">
      <c r="D288" s="68"/>
      <c r="E288" s="68"/>
      <c r="F288" s="68"/>
      <c r="G288" s="68"/>
      <c r="H288" s="68"/>
      <c r="I288" s="68"/>
      <c r="J288" s="62"/>
      <c r="K288" s="62" t="s">
        <v>136</v>
      </c>
      <c r="L288" s="62" t="s">
        <v>137</v>
      </c>
      <c r="M288" s="62" t="s">
        <v>138</v>
      </c>
      <c r="N288" s="62" t="s">
        <v>139</v>
      </c>
      <c r="O288" s="62" t="s">
        <v>140</v>
      </c>
      <c r="P288" s="62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</row>
    <row r="289" spans="4:33" ht="15" customHeight="1">
      <c r="D289" s="68"/>
      <c r="E289" s="68"/>
      <c r="F289" s="68"/>
      <c r="G289" s="68"/>
      <c r="H289" s="68"/>
      <c r="I289" s="68"/>
      <c r="J289" s="64" t="s">
        <v>63</v>
      </c>
      <c r="K289" s="69">
        <v>6.13</v>
      </c>
      <c r="L289" s="69">
        <v>4</v>
      </c>
      <c r="M289" s="69">
        <v>4</v>
      </c>
      <c r="N289" s="69">
        <v>5.47</v>
      </c>
      <c r="O289" s="69">
        <v>5.6</v>
      </c>
      <c r="P289" s="62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</row>
    <row r="290" spans="4:33" ht="15" customHeight="1">
      <c r="D290" s="68"/>
      <c r="E290" s="68"/>
      <c r="F290" s="68"/>
      <c r="G290" s="68"/>
      <c r="H290" s="68"/>
      <c r="I290" s="68"/>
      <c r="J290" s="64" t="s">
        <v>64</v>
      </c>
      <c r="K290" s="69">
        <v>5.79</v>
      </c>
      <c r="L290" s="69">
        <v>3.98</v>
      </c>
      <c r="M290" s="69">
        <v>4.7699999999999996</v>
      </c>
      <c r="N290" s="69">
        <v>5.23</v>
      </c>
      <c r="O290" s="69">
        <v>5.5</v>
      </c>
      <c r="P290" s="62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</row>
    <row r="291" spans="4:33" ht="15" customHeight="1">
      <c r="D291" s="68"/>
      <c r="E291" s="68"/>
      <c r="F291" s="68"/>
      <c r="G291" s="68"/>
      <c r="H291" s="68"/>
      <c r="I291" s="68"/>
      <c r="J291" s="62"/>
      <c r="K291" s="62"/>
      <c r="L291" s="62"/>
      <c r="M291" s="62"/>
      <c r="N291" s="62"/>
      <c r="O291" s="62"/>
      <c r="P291" s="62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</row>
    <row r="292" spans="4:33" ht="15" customHeight="1">
      <c r="D292" s="68"/>
      <c r="E292" s="68"/>
      <c r="F292" s="68"/>
      <c r="G292" s="68"/>
      <c r="H292" s="68"/>
      <c r="I292" s="68"/>
      <c r="J292" s="62"/>
      <c r="K292" s="62"/>
      <c r="L292" s="62"/>
      <c r="M292" s="62"/>
      <c r="N292" s="62"/>
      <c r="O292" s="62"/>
      <c r="P292" s="62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</row>
    <row r="293" spans="4:33" ht="15" customHeight="1"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</row>
    <row r="294" spans="4:33" ht="15" customHeight="1"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</row>
    <row r="295" spans="4:33" ht="15" customHeight="1"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</row>
    <row r="296" spans="4:33" ht="15" customHeight="1"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</row>
    <row r="297" spans="4:33" ht="15" customHeight="1"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</row>
    <row r="298" spans="4:33" ht="15" customHeight="1"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</row>
    <row r="299" spans="4:33" ht="15" customHeight="1"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</row>
    <row r="300" spans="4:33" ht="15" customHeight="1"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</row>
    <row r="301" spans="4:33" ht="15" customHeight="1"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</row>
    <row r="302" spans="4:33" ht="15" customHeight="1"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</row>
    <row r="303" spans="4:33" ht="15" customHeight="1"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</row>
    <row r="304" spans="4:33" ht="15" customHeight="1"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</row>
    <row r="305" spans="1:33" ht="15" customHeight="1"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</row>
    <row r="306" spans="1:33" ht="15" customHeight="1"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</row>
    <row r="307" spans="1:33" ht="15" customHeight="1"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</row>
    <row r="308" spans="1:33" ht="15" customHeight="1"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</row>
    <row r="309" spans="1:33" ht="15" customHeight="1"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</row>
    <row r="310" spans="1:33" ht="15" customHeight="1"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</row>
    <row r="311" spans="1:33" ht="15" customHeight="1"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</row>
    <row r="312" spans="1:33" ht="15" customHeight="1"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</row>
    <row r="313" spans="1:33" ht="15" customHeight="1">
      <c r="A313" s="65" t="s">
        <v>190</v>
      </c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</row>
    <row r="314" spans="1:33" ht="15" customHeight="1"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</row>
    <row r="315" spans="1:33" ht="15" customHeight="1">
      <c r="D315" s="68"/>
      <c r="E315" s="68"/>
      <c r="F315" s="68"/>
      <c r="G315" s="68"/>
      <c r="H315" s="68"/>
      <c r="I315" s="68"/>
      <c r="J315" s="68"/>
      <c r="K315" s="68"/>
      <c r="L315" s="62"/>
      <c r="M315" s="62"/>
      <c r="N315" s="62"/>
      <c r="O315" s="62"/>
      <c r="P315" s="62"/>
      <c r="Q315" s="62"/>
      <c r="R315" s="62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</row>
    <row r="316" spans="1:33" ht="15" customHeight="1">
      <c r="D316" s="68"/>
      <c r="E316" s="68"/>
      <c r="F316" s="68"/>
      <c r="G316" s="68"/>
      <c r="H316" s="68"/>
      <c r="I316" s="68"/>
      <c r="J316" s="68"/>
      <c r="K316" s="68"/>
      <c r="L316" s="62"/>
      <c r="M316" s="62" t="s">
        <v>190</v>
      </c>
      <c r="N316" s="62"/>
      <c r="O316" s="62"/>
      <c r="P316" s="62"/>
      <c r="Q316" s="62"/>
      <c r="R316" s="62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</row>
    <row r="317" spans="1:33" ht="15" customHeight="1">
      <c r="D317" s="68"/>
      <c r="E317" s="68"/>
      <c r="F317" s="68"/>
      <c r="G317" s="68"/>
      <c r="H317" s="68"/>
      <c r="I317" s="68"/>
      <c r="J317" s="68"/>
      <c r="K317" s="68"/>
      <c r="L317" s="62"/>
      <c r="M317" s="62"/>
      <c r="N317" s="62"/>
      <c r="O317" s="62"/>
      <c r="P317" s="62"/>
      <c r="Q317" s="62"/>
      <c r="R317" s="62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</row>
    <row r="318" spans="1:33" ht="15" customHeight="1">
      <c r="D318" s="68"/>
      <c r="E318" s="68"/>
      <c r="F318" s="68"/>
      <c r="G318" s="68"/>
      <c r="H318" s="68"/>
      <c r="I318" s="68"/>
      <c r="J318" s="68"/>
      <c r="K318" s="68"/>
      <c r="L318" s="62"/>
      <c r="M318" s="62" t="s">
        <v>191</v>
      </c>
      <c r="N318" s="62" t="s">
        <v>192</v>
      </c>
      <c r="O318" s="62" t="s">
        <v>193</v>
      </c>
      <c r="P318" s="62" t="s">
        <v>194</v>
      </c>
      <c r="Q318" s="62" t="s">
        <v>195</v>
      </c>
      <c r="R318" s="62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</row>
    <row r="319" spans="1:33" ht="15" customHeight="1">
      <c r="D319" s="68"/>
      <c r="E319" s="68"/>
      <c r="F319" s="68"/>
      <c r="G319" s="68"/>
      <c r="H319" s="68"/>
      <c r="I319" s="68"/>
      <c r="J319" s="68"/>
      <c r="K319" s="68"/>
      <c r="L319" s="64" t="s">
        <v>63</v>
      </c>
      <c r="M319" s="63">
        <v>0.47060000000000002</v>
      </c>
      <c r="N319" s="63">
        <v>0</v>
      </c>
      <c r="O319" s="63">
        <v>0.4118</v>
      </c>
      <c r="P319" s="63">
        <v>0.1176</v>
      </c>
      <c r="Q319" s="63">
        <v>0</v>
      </c>
      <c r="R319" s="62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</row>
    <row r="320" spans="1:33" ht="15" customHeight="1">
      <c r="D320" s="68"/>
      <c r="E320" s="68"/>
      <c r="F320" s="68"/>
      <c r="G320" s="68"/>
      <c r="H320" s="68"/>
      <c r="I320" s="68"/>
      <c r="J320" s="68"/>
      <c r="K320" s="68"/>
      <c r="L320" s="64" t="s">
        <v>64</v>
      </c>
      <c r="M320" s="63">
        <v>0.65310000000000001</v>
      </c>
      <c r="N320" s="63">
        <v>4.0800000000000003E-2</v>
      </c>
      <c r="O320" s="63">
        <v>0.24490000000000001</v>
      </c>
      <c r="P320" s="63">
        <v>6.1199999999999997E-2</v>
      </c>
      <c r="Q320" s="63">
        <v>0</v>
      </c>
      <c r="R320" s="62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</row>
    <row r="321" spans="1:33" ht="15" customHeight="1">
      <c r="D321" s="68"/>
      <c r="E321" s="68"/>
      <c r="F321" s="68"/>
      <c r="G321" s="68"/>
      <c r="H321" s="68"/>
      <c r="I321" s="68"/>
      <c r="J321" s="68"/>
      <c r="K321" s="68"/>
      <c r="L321" s="62"/>
      <c r="M321" s="62"/>
      <c r="N321" s="62"/>
      <c r="O321" s="62"/>
      <c r="P321" s="62"/>
      <c r="Q321" s="62"/>
      <c r="R321" s="62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</row>
    <row r="322" spans="1:33" ht="15" customHeight="1">
      <c r="D322" s="68"/>
      <c r="E322" s="68"/>
      <c r="F322" s="68"/>
      <c r="G322" s="68"/>
      <c r="H322" s="68"/>
      <c r="I322" s="68"/>
      <c r="J322" s="68"/>
      <c r="K322" s="68"/>
      <c r="L322" s="62"/>
      <c r="M322" s="62"/>
      <c r="N322" s="62"/>
      <c r="O322" s="62"/>
      <c r="P322" s="62"/>
      <c r="Q322" s="62"/>
      <c r="R322" s="62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</row>
    <row r="323" spans="1:33" ht="15" customHeight="1"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</row>
    <row r="324" spans="1:33" ht="15" customHeight="1"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</row>
    <row r="325" spans="1:33" ht="15" customHeight="1"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</row>
    <row r="326" spans="1:33" ht="15" customHeight="1"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</row>
    <row r="327" spans="1:33" ht="15" customHeight="1"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</row>
    <row r="328" spans="1:33" ht="15" customHeight="1"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</row>
    <row r="329" spans="1:33" ht="15" customHeight="1"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</row>
    <row r="330" spans="1:33" ht="15" customHeight="1"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</row>
    <row r="331" spans="1:33" ht="15" customHeight="1"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</row>
    <row r="332" spans="1:33" ht="15" customHeight="1"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</row>
    <row r="333" spans="1:33" ht="15" customHeight="1"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</row>
    <row r="334" spans="1:33" ht="15" customHeight="1"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</row>
    <row r="335" spans="1:33" ht="15" customHeight="1">
      <c r="A335" s="65" t="s">
        <v>202</v>
      </c>
      <c r="D335" s="68"/>
      <c r="E335" s="68"/>
      <c r="F335" s="68"/>
      <c r="G335" s="68"/>
      <c r="H335" s="68"/>
      <c r="I335" s="62"/>
      <c r="J335" s="62"/>
      <c r="K335" s="62"/>
      <c r="L335" s="62"/>
      <c r="M335" s="62"/>
      <c r="N335" s="62"/>
      <c r="O335" s="62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</row>
    <row r="336" spans="1:33" ht="15" customHeight="1">
      <c r="D336" s="68"/>
      <c r="E336" s="68"/>
      <c r="F336" s="68"/>
      <c r="G336" s="68"/>
      <c r="H336" s="68"/>
      <c r="I336" s="62"/>
      <c r="J336" s="62"/>
      <c r="K336" s="62"/>
      <c r="L336" s="62" t="s">
        <v>202</v>
      </c>
      <c r="M336" s="62"/>
      <c r="N336" s="62"/>
      <c r="O336" s="62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</row>
    <row r="337" spans="4:33" ht="15" customHeight="1">
      <c r="D337" s="68"/>
      <c r="E337" s="68"/>
      <c r="F337" s="68"/>
      <c r="G337" s="68"/>
      <c r="H337" s="68"/>
      <c r="I337" s="62"/>
      <c r="J337" s="62"/>
      <c r="K337" s="62"/>
      <c r="L337" s="62"/>
      <c r="M337" s="62"/>
      <c r="N337" s="62"/>
      <c r="O337" s="62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</row>
    <row r="338" spans="4:33" ht="15" customHeight="1">
      <c r="D338" s="68"/>
      <c r="E338" s="68"/>
      <c r="F338" s="68"/>
      <c r="G338" s="68"/>
      <c r="H338" s="68"/>
      <c r="I338" s="62"/>
      <c r="J338" s="62"/>
      <c r="K338" s="62"/>
      <c r="L338" s="62" t="s">
        <v>159</v>
      </c>
      <c r="M338" s="62" t="s">
        <v>160</v>
      </c>
      <c r="N338" s="62" t="s">
        <v>203</v>
      </c>
      <c r="O338" s="62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</row>
    <row r="339" spans="4:33" ht="15" customHeight="1">
      <c r="D339" s="68"/>
      <c r="E339" s="68"/>
      <c r="F339" s="68"/>
      <c r="G339" s="68"/>
      <c r="H339" s="68"/>
      <c r="I339" s="62"/>
      <c r="J339" s="62"/>
      <c r="K339" s="67" t="s">
        <v>63</v>
      </c>
      <c r="L339" s="66">
        <v>0</v>
      </c>
      <c r="M339" s="66">
        <v>0</v>
      </c>
      <c r="N339" s="66">
        <v>1</v>
      </c>
      <c r="O339" s="62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</row>
    <row r="340" spans="4:33" ht="15" customHeight="1">
      <c r="D340" s="68"/>
      <c r="E340" s="68"/>
      <c r="F340" s="68"/>
      <c r="G340" s="68"/>
      <c r="H340" s="68"/>
      <c r="I340" s="62"/>
      <c r="J340" s="62"/>
      <c r="K340" s="67" t="s">
        <v>64</v>
      </c>
      <c r="L340" s="66">
        <v>0</v>
      </c>
      <c r="M340" s="66">
        <v>8.3299999999999999E-2</v>
      </c>
      <c r="N340" s="66">
        <v>0.91669999999999996</v>
      </c>
      <c r="O340" s="62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</row>
    <row r="341" spans="4:33" ht="15" customHeight="1">
      <c r="D341" s="68"/>
      <c r="E341" s="68"/>
      <c r="F341" s="68"/>
      <c r="G341" s="68"/>
      <c r="H341" s="68"/>
      <c r="I341" s="62"/>
      <c r="J341" s="62"/>
      <c r="K341" s="62"/>
      <c r="L341" s="62"/>
      <c r="M341" s="62"/>
      <c r="N341" s="62"/>
      <c r="O341" s="62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</row>
    <row r="342" spans="4:33" ht="15" customHeight="1">
      <c r="D342" s="68"/>
      <c r="E342" s="68"/>
      <c r="F342" s="68"/>
      <c r="G342" s="68"/>
      <c r="H342" s="68"/>
      <c r="I342" s="62"/>
      <c r="J342" s="62"/>
      <c r="K342" s="62"/>
      <c r="L342" s="62"/>
      <c r="M342" s="62"/>
      <c r="N342" s="62"/>
      <c r="O342" s="62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</row>
    <row r="343" spans="4:33" ht="15" customHeight="1">
      <c r="D343" s="68"/>
      <c r="E343" s="68"/>
      <c r="F343" s="68"/>
      <c r="G343" s="68"/>
      <c r="H343" s="68"/>
      <c r="I343" s="62"/>
      <c r="J343" s="62"/>
      <c r="K343" s="62"/>
      <c r="L343" s="62"/>
      <c r="M343" s="62"/>
      <c r="N343" s="62"/>
      <c r="O343" s="62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</row>
    <row r="344" spans="4:33" ht="15" customHeight="1"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</row>
    <row r="345" spans="4:33" ht="15" customHeight="1"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</row>
    <row r="346" spans="4:33" ht="15" customHeight="1"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</row>
    <row r="347" spans="4:33" ht="15" customHeight="1"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</row>
    <row r="348" spans="4:33" ht="15" customHeight="1"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</row>
    <row r="349" spans="4:33" ht="15" customHeight="1"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</row>
    <row r="350" spans="4:33" ht="15" customHeight="1"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</row>
    <row r="351" spans="4:33" ht="15" customHeight="1"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</row>
    <row r="352" spans="4:33" ht="15" customHeight="1"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</row>
    <row r="353" spans="1:33" ht="15" customHeight="1"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</row>
    <row r="354" spans="1:33" ht="15" customHeight="1"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</row>
    <row r="355" spans="1:33" ht="15" customHeight="1"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</row>
    <row r="356" spans="1:33" ht="15" customHeight="1"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</row>
    <row r="357" spans="1:33" ht="15" customHeight="1">
      <c r="A357" s="65" t="s">
        <v>211</v>
      </c>
      <c r="D357" s="68"/>
      <c r="E357" s="68"/>
      <c r="F357" s="68"/>
      <c r="G357" s="68"/>
      <c r="H357" s="68"/>
      <c r="I357" s="68"/>
      <c r="J357" s="68"/>
      <c r="K357" s="68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8"/>
      <c r="Z357" s="68"/>
      <c r="AA357" s="68"/>
      <c r="AB357" s="68"/>
      <c r="AC357" s="68"/>
      <c r="AD357" s="68"/>
      <c r="AE357" s="68"/>
      <c r="AF357" s="68"/>
      <c r="AG357" s="68"/>
    </row>
    <row r="358" spans="1:33" ht="15" customHeight="1">
      <c r="D358" s="68"/>
      <c r="E358" s="68"/>
      <c r="F358" s="68"/>
      <c r="G358" s="68"/>
      <c r="H358" s="68"/>
      <c r="I358" s="68"/>
      <c r="J358" s="68"/>
      <c r="K358" s="68"/>
      <c r="L358" s="62"/>
      <c r="M358" s="62"/>
      <c r="N358" s="62" t="s">
        <v>205</v>
      </c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8"/>
      <c r="Z358" s="68"/>
      <c r="AA358" s="68"/>
      <c r="AB358" s="68"/>
      <c r="AC358" s="68"/>
      <c r="AD358" s="68"/>
      <c r="AE358" s="68"/>
      <c r="AF358" s="68"/>
      <c r="AG358" s="68"/>
    </row>
    <row r="359" spans="1:33" ht="15" customHeight="1">
      <c r="D359" s="68"/>
      <c r="E359" s="68"/>
      <c r="F359" s="68"/>
      <c r="G359" s="68"/>
      <c r="H359" s="68"/>
      <c r="I359" s="68"/>
      <c r="J359" s="68"/>
      <c r="K359" s="68"/>
      <c r="L359" s="62"/>
      <c r="M359" s="62"/>
      <c r="N359" s="68"/>
      <c r="O359" s="68"/>
      <c r="P359" s="68"/>
      <c r="Q359" s="68"/>
      <c r="R359" s="68"/>
      <c r="S359" s="62"/>
      <c r="T359" s="62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</row>
    <row r="360" spans="1:33" ht="15" customHeight="1">
      <c r="D360" s="68"/>
      <c r="E360" s="68"/>
      <c r="F360" s="68"/>
      <c r="G360" s="68"/>
      <c r="H360" s="68"/>
      <c r="I360" s="68"/>
      <c r="J360" s="68"/>
      <c r="K360" s="68"/>
      <c r="L360" s="62"/>
      <c r="M360" s="62"/>
      <c r="N360" s="62" t="s">
        <v>206</v>
      </c>
      <c r="O360" s="62" t="s">
        <v>207</v>
      </c>
      <c r="P360" s="62" t="s">
        <v>208</v>
      </c>
      <c r="Q360" s="62" t="s">
        <v>209</v>
      </c>
      <c r="R360" s="62" t="s">
        <v>210</v>
      </c>
      <c r="S360" s="62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</row>
    <row r="361" spans="1:33" ht="15" customHeight="1">
      <c r="D361" s="68"/>
      <c r="E361" s="68"/>
      <c r="F361" s="68"/>
      <c r="G361" s="68"/>
      <c r="H361" s="68"/>
      <c r="I361" s="68"/>
      <c r="J361" s="68"/>
      <c r="K361" s="68"/>
      <c r="L361" s="62"/>
      <c r="M361" s="67" t="s">
        <v>63</v>
      </c>
      <c r="N361" s="66">
        <v>0.29409999999999997</v>
      </c>
      <c r="O361" s="66">
        <v>0</v>
      </c>
      <c r="P361" s="66">
        <v>5.8799999999999998E-2</v>
      </c>
      <c r="Q361" s="66">
        <v>0.29409999999999997</v>
      </c>
      <c r="R361" s="66">
        <v>0.35289999999999999</v>
      </c>
      <c r="S361" s="62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</row>
    <row r="362" spans="1:33" ht="15" customHeight="1">
      <c r="D362" s="68"/>
      <c r="E362" s="68"/>
      <c r="F362" s="68"/>
      <c r="G362" s="68"/>
      <c r="H362" s="68"/>
      <c r="I362" s="68"/>
      <c r="J362" s="68"/>
      <c r="K362" s="68"/>
      <c r="L362" s="62"/>
      <c r="M362" s="67" t="s">
        <v>64</v>
      </c>
      <c r="N362" s="66">
        <v>0.34689999999999999</v>
      </c>
      <c r="O362" s="66">
        <v>0.12239999999999999</v>
      </c>
      <c r="P362" s="66">
        <v>0.1633</v>
      </c>
      <c r="Q362" s="66">
        <v>0.1837</v>
      </c>
      <c r="R362" s="66">
        <v>0.1837</v>
      </c>
      <c r="S362" s="62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</row>
    <row r="363" spans="1:33" ht="15" customHeight="1">
      <c r="D363" s="68"/>
      <c r="E363" s="68"/>
      <c r="F363" s="68"/>
      <c r="G363" s="68"/>
      <c r="H363" s="68"/>
      <c r="I363" s="68"/>
      <c r="J363" s="68"/>
      <c r="K363" s="68"/>
      <c r="L363" s="62"/>
      <c r="M363" s="62"/>
      <c r="N363" s="62"/>
      <c r="O363" s="62"/>
      <c r="P363" s="62"/>
      <c r="Q363" s="62"/>
      <c r="R363" s="62"/>
      <c r="S363" s="62"/>
      <c r="T363" s="62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</row>
    <row r="364" spans="1:33" ht="15" customHeight="1"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</row>
    <row r="365" spans="1:33" ht="15" customHeight="1"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</row>
    <row r="366" spans="1:33" ht="15" customHeight="1"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</row>
    <row r="367" spans="1:33" ht="15" customHeight="1"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</row>
    <row r="368" spans="1:33" ht="15" customHeight="1"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</row>
    <row r="369" spans="1:33" ht="15" customHeight="1"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</row>
    <row r="370" spans="1:33" ht="15" customHeight="1"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</row>
    <row r="371" spans="1:33" ht="15" customHeight="1"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</row>
    <row r="372" spans="1:33" ht="15" customHeight="1"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</row>
    <row r="373" spans="1:33" ht="15" customHeight="1"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</row>
    <row r="374" spans="1:33" ht="15" customHeight="1"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</row>
    <row r="375" spans="1:33" ht="15" customHeight="1"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</row>
    <row r="376" spans="1:33" ht="15" customHeight="1"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</row>
    <row r="377" spans="1:33" ht="15" customHeight="1"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</row>
    <row r="378" spans="1:33" ht="15" customHeight="1"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</row>
    <row r="379" spans="1:33" ht="15" customHeight="1">
      <c r="A379" s="65" t="s">
        <v>154</v>
      </c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</row>
    <row r="380" spans="1:33" ht="15" customHeight="1">
      <c r="D380" s="68"/>
      <c r="E380" s="68"/>
      <c r="F380" s="68"/>
      <c r="G380" s="62"/>
      <c r="H380" s="62"/>
      <c r="I380" s="62"/>
      <c r="J380" s="62"/>
      <c r="K380" s="62"/>
      <c r="L380" s="62"/>
      <c r="M380" s="62"/>
      <c r="N380" s="62"/>
      <c r="O380" s="62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</row>
    <row r="381" spans="1:33" ht="15" customHeight="1">
      <c r="D381" s="68"/>
      <c r="E381" s="68"/>
      <c r="F381" s="68"/>
      <c r="G381" s="62"/>
      <c r="H381" s="62"/>
      <c r="I381" s="62"/>
      <c r="J381" s="62"/>
      <c r="K381" s="62"/>
      <c r="L381" s="62" t="s">
        <v>154</v>
      </c>
      <c r="M381" s="62"/>
      <c r="N381" s="62"/>
      <c r="O381" s="62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</row>
    <row r="382" spans="1:33" ht="15" customHeight="1">
      <c r="D382" s="68"/>
      <c r="E382" s="68"/>
      <c r="F382" s="68"/>
      <c r="G382" s="62"/>
      <c r="H382" s="62"/>
      <c r="I382" s="62"/>
      <c r="J382" s="62"/>
      <c r="K382" s="62"/>
      <c r="L382" s="62"/>
      <c r="M382" s="62"/>
      <c r="N382" s="62"/>
      <c r="O382" s="62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</row>
    <row r="383" spans="1:33" ht="15" customHeight="1">
      <c r="D383" s="68"/>
      <c r="E383" s="68"/>
      <c r="F383" s="68"/>
      <c r="G383" s="62"/>
      <c r="H383" s="62"/>
      <c r="I383" s="62"/>
      <c r="J383" s="62"/>
      <c r="K383" s="62"/>
      <c r="L383" s="62" t="s">
        <v>156</v>
      </c>
      <c r="M383" s="62" t="s">
        <v>157</v>
      </c>
      <c r="N383" s="62" t="s">
        <v>158</v>
      </c>
      <c r="O383" s="62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</row>
    <row r="384" spans="1:33" ht="15" customHeight="1">
      <c r="D384" s="68"/>
      <c r="E384" s="68"/>
      <c r="F384" s="68"/>
      <c r="G384" s="62"/>
      <c r="H384" s="62"/>
      <c r="I384" s="62"/>
      <c r="J384" s="62"/>
      <c r="K384" s="64" t="s">
        <v>63</v>
      </c>
      <c r="L384" s="63">
        <v>0.88239999999999996</v>
      </c>
      <c r="M384" s="63">
        <v>0</v>
      </c>
      <c r="N384" s="63">
        <v>0.1176</v>
      </c>
      <c r="O384" s="62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</row>
    <row r="385" spans="4:33" ht="15" customHeight="1">
      <c r="D385" s="68"/>
      <c r="E385" s="68"/>
      <c r="F385" s="68"/>
      <c r="G385" s="62"/>
      <c r="H385" s="62"/>
      <c r="I385" s="62"/>
      <c r="J385" s="62"/>
      <c r="K385" s="64" t="s">
        <v>64</v>
      </c>
      <c r="L385" s="63">
        <v>0.97960000000000003</v>
      </c>
      <c r="M385" s="63">
        <v>2.0400000000000001E-2</v>
      </c>
      <c r="N385" s="63">
        <v>0</v>
      </c>
      <c r="O385" s="62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</row>
    <row r="386" spans="4:33" ht="15" customHeight="1">
      <c r="D386" s="68"/>
      <c r="E386" s="68"/>
      <c r="F386" s="68"/>
      <c r="G386" s="62"/>
      <c r="H386" s="62"/>
      <c r="I386" s="62"/>
      <c r="J386" s="62"/>
      <c r="K386" s="62"/>
      <c r="L386" s="62"/>
      <c r="M386" s="62"/>
      <c r="N386" s="62"/>
      <c r="O386" s="62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</row>
    <row r="387" spans="4:33" ht="15" customHeight="1">
      <c r="D387" s="68"/>
      <c r="E387" s="68"/>
      <c r="F387" s="68"/>
      <c r="G387" s="62"/>
      <c r="H387" s="62"/>
      <c r="I387" s="62"/>
      <c r="J387" s="62"/>
      <c r="K387" s="62"/>
      <c r="L387" s="62"/>
      <c r="M387" s="62"/>
      <c r="N387" s="62"/>
      <c r="O387" s="62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</row>
    <row r="388" spans="4:33" ht="15" customHeight="1">
      <c r="D388" s="68"/>
      <c r="E388" s="68"/>
      <c r="F388" s="68"/>
      <c r="G388" s="62"/>
      <c r="H388" s="62"/>
      <c r="I388" s="62"/>
      <c r="J388" s="62"/>
      <c r="K388" s="62"/>
      <c r="L388" s="62"/>
      <c r="M388" s="62"/>
      <c r="N388" s="62"/>
      <c r="O388" s="62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</row>
    <row r="389" spans="4:33" ht="15" customHeight="1"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</row>
    <row r="390" spans="4:33" ht="15" customHeight="1"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</row>
    <row r="391" spans="4:33" ht="15" customHeight="1"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</row>
    <row r="392" spans="4:33" ht="15" customHeight="1"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</row>
    <row r="393" spans="4:33" ht="15" customHeight="1"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</row>
    <row r="394" spans="4:33" ht="15" customHeight="1"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</row>
    <row r="395" spans="4:33" ht="15" customHeight="1"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</row>
    <row r="396" spans="4:33" ht="15" customHeight="1"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</row>
    <row r="397" spans="4:33" ht="15" customHeight="1"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</row>
    <row r="398" spans="4:33" ht="15" customHeight="1"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</row>
    <row r="399" spans="4:33" ht="15" customHeight="1"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</row>
    <row r="400" spans="4:33" ht="15" customHeight="1"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</row>
    <row r="401" spans="1:33" ht="15" customHeight="1">
      <c r="A401" s="65" t="s">
        <v>155</v>
      </c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</row>
    <row r="402" spans="1:33" ht="15" customHeight="1"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</row>
    <row r="403" spans="1:33" ht="15" customHeight="1">
      <c r="D403" s="68"/>
      <c r="E403" s="68"/>
      <c r="F403" s="68"/>
      <c r="G403" s="68"/>
      <c r="H403" s="68"/>
      <c r="I403" s="68"/>
      <c r="J403" s="68"/>
      <c r="K403" s="68"/>
      <c r="L403" s="62"/>
      <c r="M403" s="62"/>
      <c r="N403" s="62"/>
      <c r="O403" s="62"/>
      <c r="P403" s="62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</row>
    <row r="404" spans="1:33" ht="15" customHeight="1">
      <c r="D404" s="68"/>
      <c r="E404" s="68"/>
      <c r="F404" s="68"/>
      <c r="G404" s="68"/>
      <c r="H404" s="68"/>
      <c r="I404" s="68"/>
      <c r="J404" s="68"/>
      <c r="K404" s="68"/>
      <c r="L404" s="62"/>
      <c r="M404" s="62" t="s">
        <v>155</v>
      </c>
      <c r="N404" s="62"/>
      <c r="O404" s="62"/>
      <c r="P404" s="62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</row>
    <row r="405" spans="1:33" ht="15" customHeight="1">
      <c r="D405" s="68"/>
      <c r="E405" s="68"/>
      <c r="F405" s="68"/>
      <c r="G405" s="68"/>
      <c r="H405" s="68"/>
      <c r="I405" s="68"/>
      <c r="J405" s="68"/>
      <c r="K405" s="68"/>
      <c r="L405" s="62"/>
      <c r="M405" s="62"/>
      <c r="N405" s="62"/>
      <c r="O405" s="62"/>
      <c r="P405" s="62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</row>
    <row r="406" spans="1:33" ht="15" customHeight="1">
      <c r="D406" s="68"/>
      <c r="E406" s="68"/>
      <c r="F406" s="68"/>
      <c r="G406" s="68"/>
      <c r="H406" s="68"/>
      <c r="I406" s="68"/>
      <c r="J406" s="68"/>
      <c r="K406" s="68"/>
      <c r="L406" s="62"/>
      <c r="M406" s="62" t="s">
        <v>159</v>
      </c>
      <c r="N406" s="62" t="s">
        <v>160</v>
      </c>
      <c r="O406" s="62" t="s">
        <v>161</v>
      </c>
      <c r="P406" s="62" t="s">
        <v>162</v>
      </c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</row>
    <row r="407" spans="1:33" ht="15" customHeight="1">
      <c r="D407" s="68"/>
      <c r="E407" s="68"/>
      <c r="F407" s="68"/>
      <c r="G407" s="68"/>
      <c r="H407" s="68"/>
      <c r="I407" s="68"/>
      <c r="J407" s="68"/>
      <c r="K407" s="68"/>
      <c r="L407" s="64" t="s">
        <v>63</v>
      </c>
      <c r="M407" s="63">
        <v>0</v>
      </c>
      <c r="N407" s="63">
        <v>0</v>
      </c>
      <c r="O407" s="63">
        <v>0</v>
      </c>
      <c r="P407" s="63">
        <v>0</v>
      </c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</row>
    <row r="408" spans="1:33" ht="15" customHeight="1">
      <c r="D408" s="68"/>
      <c r="E408" s="68"/>
      <c r="F408" s="68"/>
      <c r="G408" s="68"/>
      <c r="H408" s="68"/>
      <c r="I408" s="68"/>
      <c r="J408" s="68"/>
      <c r="K408" s="68"/>
      <c r="L408" s="64" t="s">
        <v>64</v>
      </c>
      <c r="M408" s="63">
        <v>1</v>
      </c>
      <c r="N408" s="63">
        <v>0</v>
      </c>
      <c r="O408" s="63">
        <v>0</v>
      </c>
      <c r="P408" s="63">
        <v>0</v>
      </c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</row>
    <row r="409" spans="1:33" ht="15" customHeight="1"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</row>
    <row r="410" spans="1:33" ht="15" customHeight="1"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</row>
    <row r="411" spans="1:33" ht="15" customHeight="1"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</row>
    <row r="412" spans="1:33" ht="15" customHeight="1"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</row>
    <row r="413" spans="1:33" ht="15" customHeight="1"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</row>
    <row r="414" spans="1:33" ht="15" customHeight="1"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</row>
    <row r="415" spans="1:33" ht="15" customHeight="1"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</row>
    <row r="416" spans="1:33" ht="15" customHeight="1"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</row>
    <row r="417" spans="1:33" ht="15" customHeight="1"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</row>
    <row r="418" spans="1:33" ht="15" customHeight="1"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</row>
    <row r="419" spans="1:33" ht="15" customHeight="1"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</row>
    <row r="420" spans="1:33" ht="15" customHeight="1"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</row>
    <row r="421" spans="1:33" ht="15" customHeight="1"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</row>
    <row r="422" spans="1:33" ht="15" customHeight="1"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</row>
    <row r="423" spans="1:33" ht="15" customHeight="1">
      <c r="A423" s="65" t="s">
        <v>163</v>
      </c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</row>
    <row r="424" spans="1:33" ht="15" customHeight="1">
      <c r="D424" s="68"/>
      <c r="E424" s="68"/>
      <c r="F424" s="68"/>
      <c r="G424" s="68"/>
      <c r="H424" s="68"/>
      <c r="I424" s="68"/>
      <c r="J424" s="68"/>
      <c r="K424" s="68"/>
      <c r="L424" s="62"/>
      <c r="M424" s="62"/>
      <c r="N424" s="62"/>
      <c r="O424" s="62"/>
      <c r="P424" s="62"/>
      <c r="Q424" s="62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</row>
    <row r="425" spans="1:33" ht="15" customHeight="1">
      <c r="D425" s="68"/>
      <c r="E425" s="68"/>
      <c r="F425" s="68"/>
      <c r="G425" s="68"/>
      <c r="H425" s="68"/>
      <c r="I425" s="68"/>
      <c r="J425" s="68"/>
      <c r="K425" s="68"/>
      <c r="L425" s="62"/>
      <c r="M425" s="62" t="s">
        <v>163</v>
      </c>
      <c r="N425" s="62"/>
      <c r="O425" s="62"/>
      <c r="P425" s="62"/>
      <c r="Q425" s="62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</row>
    <row r="426" spans="1:33" ht="15" customHeight="1">
      <c r="D426" s="68"/>
      <c r="E426" s="68"/>
      <c r="F426" s="68"/>
      <c r="G426" s="68"/>
      <c r="H426" s="68"/>
      <c r="I426" s="68"/>
      <c r="J426" s="68"/>
      <c r="K426" s="68"/>
      <c r="L426" s="62"/>
      <c r="M426" s="62"/>
      <c r="N426" s="62"/>
      <c r="O426" s="62"/>
      <c r="P426" s="62"/>
      <c r="Q426" s="62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</row>
    <row r="427" spans="1:33" ht="15" customHeight="1">
      <c r="D427" s="68"/>
      <c r="E427" s="68"/>
      <c r="F427" s="68"/>
      <c r="G427" s="68"/>
      <c r="H427" s="68"/>
      <c r="I427" s="68"/>
      <c r="J427" s="68"/>
      <c r="K427" s="68"/>
      <c r="L427" s="62"/>
      <c r="M427" s="62" t="s">
        <v>81</v>
      </c>
      <c r="N427" s="62" t="s">
        <v>164</v>
      </c>
      <c r="O427" s="62" t="s">
        <v>165</v>
      </c>
      <c r="P427" s="62" t="s">
        <v>166</v>
      </c>
      <c r="Q427" s="62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</row>
    <row r="428" spans="1:33">
      <c r="D428" s="68"/>
      <c r="E428" s="68"/>
      <c r="F428" s="68"/>
      <c r="G428" s="68"/>
      <c r="H428" s="68"/>
      <c r="I428" s="68"/>
      <c r="J428" s="68"/>
      <c r="K428" s="68"/>
      <c r="L428" s="64" t="s">
        <v>63</v>
      </c>
      <c r="M428" s="63">
        <v>0</v>
      </c>
      <c r="N428" s="63">
        <v>0</v>
      </c>
      <c r="O428" s="63">
        <v>0</v>
      </c>
      <c r="P428" s="63">
        <v>0</v>
      </c>
      <c r="Q428" s="62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</row>
    <row r="429" spans="1:33">
      <c r="D429" s="68"/>
      <c r="E429" s="68"/>
      <c r="F429" s="68"/>
      <c r="G429" s="68"/>
      <c r="H429" s="68"/>
      <c r="I429" s="68"/>
      <c r="J429" s="68"/>
      <c r="K429" s="68"/>
      <c r="L429" s="64" t="s">
        <v>64</v>
      </c>
      <c r="M429" s="63">
        <v>1</v>
      </c>
      <c r="N429" s="63">
        <v>0</v>
      </c>
      <c r="O429" s="63">
        <v>0</v>
      </c>
      <c r="P429" s="63">
        <v>0</v>
      </c>
      <c r="Q429" s="62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</row>
    <row r="430" spans="1:33">
      <c r="D430" s="68"/>
      <c r="E430" s="68"/>
      <c r="F430" s="68"/>
      <c r="G430" s="68"/>
      <c r="H430" s="68"/>
      <c r="I430" s="68"/>
      <c r="J430" s="68"/>
      <c r="K430" s="68"/>
      <c r="L430" s="62"/>
      <c r="M430" s="62"/>
      <c r="N430" s="62"/>
      <c r="O430" s="62"/>
      <c r="P430" s="62"/>
      <c r="Q430" s="62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</row>
    <row r="431" spans="1:33">
      <c r="D431" s="68"/>
      <c r="E431" s="68"/>
      <c r="F431" s="68"/>
      <c r="G431" s="68"/>
      <c r="H431" s="68"/>
      <c r="I431" s="68"/>
      <c r="J431" s="68"/>
      <c r="K431" s="68"/>
      <c r="L431" s="62"/>
      <c r="M431" s="62"/>
      <c r="N431" s="62"/>
      <c r="O431" s="62"/>
      <c r="P431" s="62"/>
      <c r="Q431" s="62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</row>
    <row r="432" spans="1:33"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</row>
    <row r="433" spans="1:33"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</row>
    <row r="434" spans="1:33"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</row>
    <row r="435" spans="1:33"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</row>
    <row r="436" spans="1:33"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</row>
    <row r="437" spans="1:33"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</row>
    <row r="438" spans="1:33"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</row>
    <row r="439" spans="1:33"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</row>
    <row r="440" spans="1:33"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</row>
    <row r="441" spans="1:33"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</row>
    <row r="442" spans="1:33"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</row>
    <row r="443" spans="1:33"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</row>
    <row r="444" spans="1:33"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</row>
    <row r="445" spans="1:33"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</row>
    <row r="446" spans="1:33"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</row>
    <row r="447" spans="1:33">
      <c r="D447" s="68"/>
      <c r="E447" s="68"/>
      <c r="F447" s="68"/>
      <c r="G447" s="68"/>
      <c r="H447" s="68"/>
      <c r="I447" s="68"/>
      <c r="J447" s="68"/>
      <c r="K447" s="68"/>
      <c r="L447" s="62"/>
      <c r="M447" s="62"/>
      <c r="N447" s="62"/>
      <c r="O447" s="62"/>
      <c r="P447" s="62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</row>
    <row r="448" spans="1:33">
      <c r="A448" s="65" t="s">
        <v>212</v>
      </c>
      <c r="D448" s="68"/>
      <c r="E448" s="68"/>
      <c r="F448" s="68"/>
      <c r="G448" s="68"/>
      <c r="H448" s="68"/>
      <c r="I448" s="68"/>
      <c r="J448" s="68"/>
      <c r="K448" s="68"/>
      <c r="L448" s="62"/>
      <c r="M448" s="62"/>
      <c r="N448" s="62"/>
      <c r="O448" s="62"/>
      <c r="P448" s="62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</row>
    <row r="449" spans="4:33">
      <c r="D449" s="68"/>
      <c r="E449" s="68"/>
      <c r="F449" s="68"/>
      <c r="G449" s="68"/>
      <c r="H449" s="68"/>
      <c r="I449" s="68"/>
      <c r="J449" s="68"/>
      <c r="K449" s="68"/>
      <c r="L449" s="62"/>
      <c r="M449" s="62" t="s">
        <v>174</v>
      </c>
      <c r="N449" s="62"/>
      <c r="O449" s="62"/>
      <c r="P449" s="62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</row>
    <row r="450" spans="4:33">
      <c r="D450" s="68"/>
      <c r="E450" s="68"/>
      <c r="F450" s="68"/>
      <c r="G450" s="68"/>
      <c r="H450" s="68"/>
      <c r="I450" s="68"/>
      <c r="J450" s="68"/>
      <c r="K450" s="68"/>
      <c r="L450" s="62"/>
      <c r="M450" s="62"/>
      <c r="N450" s="62"/>
      <c r="O450" s="62"/>
      <c r="P450" s="62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</row>
    <row r="451" spans="4:33">
      <c r="D451" s="68"/>
      <c r="E451" s="68"/>
      <c r="F451" s="68"/>
      <c r="G451" s="68"/>
      <c r="H451" s="68"/>
      <c r="I451" s="68"/>
      <c r="J451" s="68"/>
      <c r="K451" s="68"/>
      <c r="L451" s="62"/>
      <c r="M451" s="62" t="s">
        <v>9</v>
      </c>
      <c r="N451" s="62" t="s">
        <v>176</v>
      </c>
      <c r="O451" s="62" t="s">
        <v>177</v>
      </c>
      <c r="P451" s="62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</row>
    <row r="452" spans="4:33">
      <c r="D452" s="68"/>
      <c r="E452" s="68"/>
      <c r="F452" s="68"/>
      <c r="G452" s="68"/>
      <c r="H452" s="68"/>
      <c r="I452" s="68"/>
      <c r="J452" s="68"/>
      <c r="K452" s="68"/>
      <c r="L452" s="64" t="s">
        <v>63</v>
      </c>
      <c r="M452" s="63">
        <v>0.29409999999999997</v>
      </c>
      <c r="N452" s="63">
        <v>0</v>
      </c>
      <c r="O452" s="63">
        <v>0.70589999999999997</v>
      </c>
      <c r="P452" s="62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</row>
    <row r="453" spans="4:33">
      <c r="D453" s="68"/>
      <c r="E453" s="68"/>
      <c r="F453" s="68"/>
      <c r="G453" s="68"/>
      <c r="H453" s="68"/>
      <c r="I453" s="68"/>
      <c r="J453" s="68"/>
      <c r="K453" s="68"/>
      <c r="L453" s="64" t="s">
        <v>64</v>
      </c>
      <c r="M453" s="63">
        <v>0.36730000000000002</v>
      </c>
      <c r="N453" s="63">
        <v>4.0800000000000003E-2</v>
      </c>
      <c r="O453" s="63">
        <v>0.59179999999999999</v>
      </c>
      <c r="P453" s="62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</row>
    <row r="454" spans="4:33">
      <c r="D454" s="68"/>
      <c r="E454" s="68"/>
      <c r="F454" s="68"/>
      <c r="G454" s="68"/>
      <c r="H454" s="68"/>
      <c r="I454" s="68"/>
      <c r="J454" s="68"/>
      <c r="K454" s="68"/>
      <c r="L454" s="62"/>
      <c r="M454" s="62"/>
      <c r="N454" s="62"/>
      <c r="O454" s="62"/>
      <c r="P454" s="62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</row>
    <row r="455" spans="4:33">
      <c r="D455" s="68"/>
      <c r="E455" s="68"/>
      <c r="F455" s="68"/>
      <c r="G455" s="68"/>
      <c r="H455" s="68"/>
      <c r="I455" s="68"/>
      <c r="J455" s="68"/>
      <c r="K455" s="68"/>
      <c r="L455" s="62"/>
      <c r="M455" s="62"/>
      <c r="N455" s="62"/>
      <c r="O455" s="62"/>
      <c r="P455" s="62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</row>
    <row r="456" spans="4:33">
      <c r="D456" s="68"/>
      <c r="E456" s="68"/>
      <c r="F456" s="68"/>
      <c r="G456" s="68"/>
      <c r="H456" s="68"/>
      <c r="I456" s="68"/>
      <c r="J456" s="68"/>
      <c r="K456" s="68"/>
      <c r="L456" s="62"/>
      <c r="M456" s="62"/>
      <c r="N456" s="62"/>
      <c r="O456" s="62"/>
      <c r="P456" s="62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</row>
    <row r="457" spans="4:33">
      <c r="D457" s="68"/>
      <c r="E457" s="68"/>
      <c r="F457" s="68"/>
      <c r="G457" s="68"/>
      <c r="H457" s="68"/>
      <c r="I457" s="68"/>
      <c r="J457" s="68"/>
      <c r="K457" s="68"/>
      <c r="L457" s="62"/>
      <c r="M457" s="62"/>
      <c r="N457" s="62"/>
      <c r="O457" s="62"/>
      <c r="P457" s="62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</row>
    <row r="458" spans="4:33"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</row>
    <row r="459" spans="4:33"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</row>
    <row r="460" spans="4:33"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</row>
    <row r="461" spans="4:33"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</row>
    <row r="462" spans="4:33"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</row>
    <row r="463" spans="4:33"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</row>
    <row r="464" spans="4:33"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</row>
    <row r="465" spans="1:33"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</row>
    <row r="466" spans="1:33"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</row>
    <row r="467" spans="1:33"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</row>
    <row r="468" spans="1:33"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</row>
    <row r="469" spans="1:33"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</row>
    <row r="470" spans="1:33"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</row>
    <row r="471" spans="1:33"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</row>
    <row r="472" spans="1:33"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</row>
    <row r="473" spans="1:33">
      <c r="A473" s="65" t="s">
        <v>213</v>
      </c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</row>
    <row r="474" spans="1:33">
      <c r="D474" s="68"/>
      <c r="E474" s="68"/>
      <c r="F474" s="68"/>
      <c r="G474" s="68"/>
      <c r="H474" s="68"/>
      <c r="I474" s="62"/>
      <c r="J474" s="62"/>
      <c r="K474" s="62"/>
      <c r="L474" s="62"/>
      <c r="M474" s="62"/>
      <c r="N474" s="62"/>
      <c r="O474" s="62"/>
      <c r="P474" s="62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</row>
    <row r="475" spans="1:33">
      <c r="D475" s="68"/>
      <c r="E475" s="68"/>
      <c r="F475" s="68"/>
      <c r="G475" s="68"/>
      <c r="H475" s="68"/>
      <c r="I475" s="62"/>
      <c r="J475" s="62"/>
      <c r="K475" s="62"/>
      <c r="L475" s="62" t="s">
        <v>175</v>
      </c>
      <c r="M475" s="62"/>
      <c r="N475" s="62"/>
      <c r="O475" s="62"/>
      <c r="P475" s="62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</row>
    <row r="476" spans="1:33">
      <c r="D476" s="68"/>
      <c r="E476" s="68"/>
      <c r="F476" s="68"/>
      <c r="G476" s="68"/>
      <c r="H476" s="68"/>
      <c r="I476" s="62"/>
      <c r="J476" s="62"/>
      <c r="K476" s="62"/>
      <c r="L476" s="62"/>
      <c r="M476" s="62"/>
      <c r="N476" s="62"/>
      <c r="O476" s="62"/>
      <c r="P476" s="62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</row>
    <row r="477" spans="1:33">
      <c r="D477" s="68"/>
      <c r="E477" s="68"/>
      <c r="F477" s="68"/>
      <c r="G477" s="68"/>
      <c r="H477" s="68"/>
      <c r="I477" s="62"/>
      <c r="J477" s="62"/>
      <c r="K477" s="62"/>
      <c r="L477" s="62" t="s">
        <v>9</v>
      </c>
      <c r="M477" s="62" t="s">
        <v>178</v>
      </c>
      <c r="N477" s="62" t="s">
        <v>179</v>
      </c>
      <c r="O477" s="62"/>
      <c r="P477" s="62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</row>
    <row r="478" spans="1:33">
      <c r="D478" s="68"/>
      <c r="E478" s="68"/>
      <c r="F478" s="68"/>
      <c r="G478" s="68"/>
      <c r="H478" s="68"/>
      <c r="I478" s="62"/>
      <c r="J478" s="62"/>
      <c r="K478" s="64" t="s">
        <v>63</v>
      </c>
      <c r="L478" s="63">
        <v>0.64710000000000001</v>
      </c>
      <c r="M478" s="63">
        <v>5.8799999999999998E-2</v>
      </c>
      <c r="N478" s="63">
        <v>0.29409999999999997</v>
      </c>
      <c r="O478" s="62"/>
      <c r="P478" s="62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</row>
    <row r="479" spans="1:33">
      <c r="D479" s="68"/>
      <c r="E479" s="68"/>
      <c r="F479" s="68"/>
      <c r="G479" s="68"/>
      <c r="H479" s="68"/>
      <c r="I479" s="62"/>
      <c r="J479" s="62"/>
      <c r="K479" s="64" t="s">
        <v>64</v>
      </c>
      <c r="L479" s="63">
        <v>0.67349999999999999</v>
      </c>
      <c r="M479" s="63">
        <v>4.0800000000000003E-2</v>
      </c>
      <c r="N479" s="63">
        <v>0.28570000000000001</v>
      </c>
      <c r="O479" s="62"/>
      <c r="P479" s="62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</row>
    <row r="480" spans="1:33">
      <c r="D480" s="68"/>
      <c r="E480" s="68"/>
      <c r="F480" s="68"/>
      <c r="G480" s="68"/>
      <c r="H480" s="68"/>
      <c r="I480" s="62"/>
      <c r="J480" s="62"/>
      <c r="K480" s="62"/>
      <c r="L480" s="62"/>
      <c r="M480" s="62"/>
      <c r="N480" s="62"/>
      <c r="O480" s="62"/>
      <c r="P480" s="62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</row>
    <row r="481" spans="4:33">
      <c r="D481" s="68"/>
      <c r="E481" s="68"/>
      <c r="F481" s="68"/>
      <c r="G481" s="68"/>
      <c r="H481" s="68"/>
      <c r="I481" s="62"/>
      <c r="J481" s="62"/>
      <c r="K481" s="62"/>
      <c r="L481" s="62"/>
      <c r="M481" s="62"/>
      <c r="N481" s="62"/>
      <c r="O481" s="62"/>
      <c r="P481" s="62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</row>
    <row r="482" spans="4:33">
      <c r="D482" s="68"/>
      <c r="E482" s="68"/>
      <c r="F482" s="68"/>
      <c r="G482" s="68"/>
      <c r="H482" s="68"/>
      <c r="I482" s="62"/>
      <c r="J482" s="62"/>
      <c r="K482" s="62"/>
      <c r="L482" s="62"/>
      <c r="M482" s="62"/>
      <c r="N482" s="62"/>
      <c r="O482" s="62"/>
      <c r="P482" s="62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</row>
    <row r="483" spans="4:33"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</row>
    <row r="484" spans="4:33"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</row>
    <row r="485" spans="4:33"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</row>
    <row r="486" spans="4:33"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</row>
    <row r="487" spans="4:33"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</row>
    <row r="488" spans="4:33"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</row>
    <row r="489" spans="4:33"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</row>
    <row r="490" spans="4:33"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</row>
    <row r="491" spans="4:33"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</row>
    <row r="492" spans="4:33"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</row>
    <row r="493" spans="4:33"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</row>
    <row r="494" spans="4:33"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</row>
    <row r="495" spans="4:33"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</row>
    <row r="496" spans="4:33"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</row>
    <row r="497" spans="4:33"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</row>
    <row r="498" spans="4:33"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</row>
    <row r="499" spans="4:33"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</row>
    <row r="500" spans="4:33"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</row>
    <row r="501" spans="4:33"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</row>
    <row r="502" spans="4:33"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</row>
    <row r="503" spans="4:33"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</row>
    <row r="504" spans="4:33"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</row>
    <row r="505" spans="4:33"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</row>
    <row r="506" spans="4:33"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</row>
    <row r="507" spans="4:33"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</row>
    <row r="508" spans="4:33"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</row>
    <row r="509" spans="4:33"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</row>
    <row r="510" spans="4:33"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</row>
    <row r="511" spans="4:33"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</row>
    <row r="512" spans="4:33"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</row>
    <row r="513" spans="4:33"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</row>
    <row r="514" spans="4:33"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</row>
    <row r="515" spans="4:33"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</row>
    <row r="516" spans="4:33"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</row>
    <row r="517" spans="4:33"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</row>
    <row r="518" spans="4:33"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</row>
    <row r="519" spans="4:33"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</row>
    <row r="520" spans="4:33"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</row>
    <row r="521" spans="4:33"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</row>
    <row r="522" spans="4:33"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</row>
    <row r="523" spans="4:33"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</row>
    <row r="524" spans="4:33"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</row>
    <row r="525" spans="4:33"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</row>
    <row r="526" spans="4:33"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</row>
    <row r="527" spans="4:33"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</row>
    <row r="528" spans="4:33"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</row>
    <row r="529" spans="4:33"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</row>
    <row r="530" spans="4:33"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</row>
    <row r="531" spans="4:33"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</row>
    <row r="532" spans="4:33"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</row>
    <row r="533" spans="4:33"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</row>
    <row r="534" spans="4:33"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</row>
    <row r="535" spans="4:33"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</row>
    <row r="536" spans="4:33"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</row>
    <row r="537" spans="4:33"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</row>
    <row r="538" spans="4:33"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</row>
    <row r="539" spans="4:33"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</row>
    <row r="540" spans="4:33"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</row>
    <row r="541" spans="4:33"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</row>
    <row r="542" spans="4:33"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</row>
    <row r="543" spans="4:33"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</row>
    <row r="544" spans="4:33"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</row>
    <row r="545" spans="4:33"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</row>
    <row r="546" spans="4:33"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</row>
    <row r="547" spans="4:33"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</row>
    <row r="548" spans="4:33"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</row>
    <row r="549" spans="4:33"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</row>
    <row r="550" spans="4:33"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</row>
    <row r="551" spans="4:33"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</row>
    <row r="552" spans="4:33"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</row>
    <row r="553" spans="4:33"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</row>
    <row r="554" spans="4:33"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</row>
    <row r="555" spans="4:33"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</row>
    <row r="556" spans="4:33"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</row>
    <row r="557" spans="4:33"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</row>
    <row r="558" spans="4:33"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</row>
    <row r="559" spans="4:33"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</row>
    <row r="560" spans="4:33"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</row>
    <row r="561" spans="4:33"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</row>
    <row r="562" spans="4:33"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</row>
  </sheetData>
  <mergeCells count="6">
    <mergeCell ref="Y54:Z54"/>
    <mergeCell ref="A1:F1"/>
    <mergeCell ref="Q54:R54"/>
    <mergeCell ref="S54:T54"/>
    <mergeCell ref="U54:V54"/>
    <mergeCell ref="W54:X54"/>
  </mergeCells>
  <pageMargins left="0.7" right="0.7" top="0.75" bottom="0.75" header="0.3" footer="0.3"/>
  <pageSetup paperSize="9" orientation="portrait" r:id="rId1"/>
  <ignoredErrors>
    <ignoredError sqref="M427:P4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Doctors</vt:lpstr>
      <vt:lpstr>Gràfics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carazo</dc:creator>
  <cp:lastModifiedBy>GPAQ</cp:lastModifiedBy>
  <cp:lastPrinted>2009-01-15T08:35:19Z</cp:lastPrinted>
  <dcterms:created xsi:type="dcterms:W3CDTF">2007-11-15T12:24:41Z</dcterms:created>
  <dcterms:modified xsi:type="dcterms:W3CDTF">2016-07-25T09:10:14Z</dcterms:modified>
</cp:coreProperties>
</file>